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dp.sharepoint.com/sites/programasbolivia/Shared Documents/ProysMedAmb/BOL_1001079 UK/.AECID/Presupuesto AECID/"/>
    </mc:Choice>
  </mc:AlternateContent>
  <xr:revisionPtr revIDLastSave="92" documentId="8_{0DE57D14-8835-44A7-A613-F099B21BAE6D}" xr6:coauthVersionLast="47" xr6:coauthVersionMax="47" xr10:uidLastSave="{6D1AC6F8-292D-4E8F-A8FB-292AF20C57F2}"/>
  <bookViews>
    <workbookView xWindow="-28920" yWindow="-120" windowWidth="29040" windowHeight="15720" xr2:uid="{00000000-000D-0000-FFFF-FFFF00000000}"/>
  </bookViews>
  <sheets>
    <sheet name="Ajustado AECID _10Oct24 JC" sheetId="12" r:id="rId1"/>
    <sheet name="Comparacion Prese vs propues " sheetId="13" r:id="rId2"/>
    <sheet name="Tablas" sheetId="15" r:id="rId3"/>
  </sheets>
  <externalReferences>
    <externalReference r:id="rId4"/>
    <externalReference r:id="rId5"/>
  </externalReferences>
  <definedNames>
    <definedName name="_1__xlcn.WorksheetConnection_4.CommercialPricingSchedulefinalCGRFProposal.XLSXTable2">#REF!</definedName>
    <definedName name="_2__xlcn.WorksheetConnection_4.CommercialPricingSchedulefinalCGRFProposal.XLSXTable22">#REF!</definedName>
    <definedName name="Administrativo1">#REF!</definedName>
    <definedName name="Administrativo2">#REF!</definedName>
    <definedName name="Administrativo3">#REF!</definedName>
    <definedName name="ASESOR">#REF!</definedName>
    <definedName name="Coordinador">#REF!</definedName>
    <definedName name="cuentas">#REF!</definedName>
    <definedName name="DEJ">#REF!</definedName>
    <definedName name="FinancialPeriod">#REF!</definedName>
    <definedName name="FinancialReportingPeriod">#REF!</definedName>
    <definedName name="listacuentas">#REF!</definedName>
    <definedName name="MatchingFunds">#REF!</definedName>
    <definedName name="Operativo">#REF!</definedName>
    <definedName name="PROFESIONAL1">#REF!</definedName>
    <definedName name="PROFESIONAL2">#REF!</definedName>
    <definedName name="PROFESIONAL3">#REF!</definedName>
    <definedName name="PROYECTO">#REF!</definedName>
    <definedName name="SEKof">#REF!</definedName>
    <definedName name="Subcategory">#REF!</definedName>
    <definedName name="TC">'[1]UKPACT-FAN'!#REF!</definedName>
    <definedName name="TC_EURO">#REF!</definedName>
    <definedName name="TC_SEK">#REF!</definedName>
    <definedName name="tcLIB">[2]BD_lib!$B$129</definedName>
    <definedName name="TECNICO1">#REF!</definedName>
    <definedName name="TECNICO2">#REF!</definedName>
    <definedName name="TECNICO3">#REF!</definedName>
  </definedNames>
  <calcPr calcId="191028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8" i="12" l="1"/>
  <c r="N56" i="12"/>
  <c r="N57" i="12"/>
  <c r="N58" i="12"/>
  <c r="N59" i="12"/>
  <c r="N60" i="12"/>
  <c r="N61" i="12"/>
  <c r="N62" i="12"/>
  <c r="N63" i="12"/>
  <c r="N64" i="12"/>
  <c r="N65" i="12"/>
  <c r="N66" i="12"/>
  <c r="N67" i="12"/>
  <c r="N68" i="12"/>
  <c r="N69" i="12"/>
  <c r="N70" i="12"/>
  <c r="N71" i="12"/>
  <c r="N72" i="12"/>
  <c r="N73" i="12"/>
  <c r="N74" i="12"/>
  <c r="N75" i="12"/>
  <c r="N76" i="12"/>
  <c r="N77" i="12"/>
  <c r="N78" i="12"/>
  <c r="N79" i="12"/>
  <c r="N80" i="12"/>
  <c r="N81" i="12"/>
  <c r="N82" i="12"/>
  <c r="N83" i="12"/>
  <c r="N84" i="12"/>
  <c r="N85" i="12"/>
  <c r="N86" i="12"/>
  <c r="N87" i="12"/>
  <c r="N88" i="12"/>
  <c r="N89" i="12"/>
  <c r="N90" i="12"/>
  <c r="N91" i="12"/>
  <c r="N92" i="12"/>
  <c r="N93" i="12"/>
  <c r="N94" i="12"/>
  <c r="N95" i="12"/>
  <c r="N55" i="12"/>
  <c r="N97" i="12"/>
  <c r="N96" i="12"/>
  <c r="L106" i="12"/>
  <c r="N106" i="12" s="1"/>
  <c r="N105" i="12"/>
  <c r="N104" i="12"/>
  <c r="N103" i="12"/>
  <c r="N102" i="12"/>
  <c r="N101" i="12"/>
  <c r="N100" i="12"/>
  <c r="N99" i="12"/>
  <c r="N98" i="12"/>
  <c r="E31" i="15"/>
  <c r="M106" i="12" l="1"/>
  <c r="M107" i="12" s="1"/>
  <c r="N30" i="13" l="1"/>
  <c r="L107" i="12"/>
  <c r="N107" i="12" s="1"/>
  <c r="O106" i="12" s="1"/>
  <c r="M108" i="12" l="1"/>
  <c r="L53" i="12"/>
  <c r="L54" i="12" s="1"/>
  <c r="N108" i="12" l="1"/>
</calcChain>
</file>

<file path=xl/sharedStrings.xml><?xml version="1.0" encoding="utf-8"?>
<sst xmlns="http://schemas.openxmlformats.org/spreadsheetml/2006/main" count="878" uniqueCount="337">
  <si>
    <t> </t>
  </si>
  <si>
    <r>
      <t>ACTIVIDADES PREVISTAS</t>
    </r>
    <r>
      <rPr>
        <sz val="10"/>
        <rFont val="Arial"/>
        <family val="2"/>
      </rPr>
      <t> </t>
    </r>
  </si>
  <si>
    <t>RESULTADO</t>
  </si>
  <si>
    <t>productos</t>
  </si>
  <si>
    <t>Resulltados</t>
  </si>
  <si>
    <t>Medio de verificación</t>
  </si>
  <si>
    <t>Indicadores</t>
  </si>
  <si>
    <t>EJECUTOR</t>
  </si>
  <si>
    <t>Detalle</t>
  </si>
  <si>
    <t>Cuenta</t>
  </si>
  <si>
    <t>Fuente de Financiamiento </t>
  </si>
  <si>
    <t>Descripción del Presupuesto </t>
  </si>
  <si>
    <t>Monto USD 2024</t>
  </si>
  <si>
    <t>MONTO USD 2025</t>
  </si>
  <si>
    <t>1. Fortalecidos los mecanismos y capacidades de monitoreo forestal del país</t>
  </si>
  <si>
    <t>Producto 1.1: Mapa de densidad de biomasa aérea que servirá como insumo principal para el sistema MRV a nivel nacional y subnacional</t>
  </si>
  <si>
    <t>1.1 Desarrollo del diseño de Calibración/Validación, supervisión de las mediciones, elaboración de análisis de datos y documentación de los resultados </t>
  </si>
  <si>
    <t>FAN</t>
  </si>
  <si>
    <t>Coordinador científico</t>
  </si>
  <si>
    <t>Individual contracts (71300)</t>
  </si>
  <si>
    <t>UK</t>
  </si>
  <si>
    <t>1.2 Organización de la logística de medición in situ, documentación de sitios y mediciones y compilación de las medidas </t>
  </si>
  <si>
    <t>Gerente de campo</t>
  </si>
  <si>
    <t>1.3 Registro de medidas (dbh) </t>
  </si>
  <si>
    <t>Asistente técnico 1</t>
  </si>
  <si>
    <t>1.4 Mediciones de altura de troncos </t>
  </si>
  <si>
    <t>Asistente técnico 2</t>
  </si>
  <si>
    <t>1.5 Identificación y registro de especies de árboles </t>
  </si>
  <si>
    <t>Asistente técnico 3</t>
  </si>
  <si>
    <t>1.6 Registrador de datos </t>
  </si>
  <si>
    <t>Asistente técnico 4</t>
  </si>
  <si>
    <t>1.7 Preparación del sitio </t>
  </si>
  <si>
    <t>6 trabajadores de campo</t>
  </si>
  <si>
    <t>1.8 Desarrollo de la cadena de procesamiento LiDAR, procesamiento de las medidas de altura del dosel LiDAR e inter-calibracion de las mediciones LiDAR, SAR y terrestres en el espacio y en el aire </t>
  </si>
  <si>
    <t>Experto principal en integración de mediciones y procesamiento del mapa de densidad de biomasa aérea</t>
  </si>
  <si>
    <t>1.9 Desarrollo del marco de monitoreo de emisiones por degradación, mapeo del área de bosque quemado y de los impactos de la tala, mapeo de la degradación anual y cálculo de las emisiones relacionadas </t>
  </si>
  <si>
    <t>Experto senior en determinación de los indicadores de degradación forestal y del mapa nacional</t>
  </si>
  <si>
    <t>1.10 Detección de la cobertura del suelo con sensores LIDAR </t>
  </si>
  <si>
    <t>Sobrevuelos LIDAR- Charagua</t>
  </si>
  <si>
    <t>Travel (71600)</t>
  </si>
  <si>
    <t>Pasajes nacionales</t>
  </si>
  <si>
    <t>Alimentación y hospedaje</t>
  </si>
  <si>
    <t>Alquiler de vehículo</t>
  </si>
  <si>
    <t>Transporte local</t>
  </si>
  <si>
    <t>Materiales de campo</t>
  </si>
  <si>
    <t>Materials &amp; goods (72300)</t>
  </si>
  <si>
    <t>1.11 Elaboración de informes de avance y seguimiento de resultados en cada área.</t>
  </si>
  <si>
    <t>PNUD</t>
  </si>
  <si>
    <t>Consultor Reporte y Monitoreo</t>
  </si>
  <si>
    <t>1.12 Establecimiento de la Iniciativa GESI 1: Integración de la inclusión</t>
  </si>
  <si>
    <t>Consultor Género y Participación social</t>
  </si>
  <si>
    <t>1.13 Establecimiento de la Iniciativa GESI 2: Equipos diversos y representativos</t>
  </si>
  <si>
    <t>1.14 Desarrollo del marco conceptual y analítico </t>
  </si>
  <si>
    <t>Experto Nacional MRV 25% </t>
  </si>
  <si>
    <t>1.15 Coordinación , monitoreo  al plan de trabajo </t>
  </si>
  <si>
    <t>Coordinador  técnico 50% </t>
  </si>
  <si>
    <t>1.16 Gestión técnica y administrativa </t>
  </si>
  <si>
    <t>Pasajes y Viáticos </t>
  </si>
  <si>
    <t>1.17 Desarrollo de capacitaciones </t>
  </si>
  <si>
    <t>Talleres </t>
  </si>
  <si>
    <t>Workshops (75700)</t>
  </si>
  <si>
    <t>1.18 Compilación y  edición de informes técnicos y económicos </t>
  </si>
  <si>
    <t>Asistente técnico 50% </t>
  </si>
  <si>
    <t>1.19 Desarrollo de procesos administrativos </t>
  </si>
  <si>
    <t>Contadora 30% </t>
  </si>
  <si>
    <t>1.20 Desarrollo de informes económicos </t>
  </si>
  <si>
    <t>Directora Administración y Finanzas 20% </t>
  </si>
  <si>
    <t>Producto 1.2: Sistema de Medición, Reporte y Verificación (MRV) de alta calidad y rigurosidad, que cumpla con los requisitos de la CMNUCC y respalde la actualización del FREL </t>
  </si>
  <si>
    <t>2.1 Desarrollo de los procedimientos de QA/QC </t>
  </si>
  <si>
    <t>Coordinador del equipo central de monitoreo </t>
  </si>
  <si>
    <t>2.2 Compilación de la geodatabase, programación de la interfaz web, y configuración del Geoservidor </t>
  </si>
  <si>
    <t>Administrador del geoservidor SIMB </t>
  </si>
  <si>
    <t>2.3 Compilación de series temporales Landsat/Sentinel 2 para Pando, clasificación del uso de la tierra después de la deforestación y evaluación de la precisión temática de los mapas </t>
  </si>
  <si>
    <t>Especialista en Sensores Remotos 1 </t>
  </si>
  <si>
    <t>2.4 Compilación de series temporales Landsat/Sentinel 2 para Charagua, clasificación del uso de la tierra después de la deforestación y evaluación de la precisión temática de los mapas </t>
  </si>
  <si>
    <t>Especialista en Sensores Remotos 2 </t>
  </si>
  <si>
    <t>2.5 Detección de patrones de degradación anual y evaluación de la precisión temática de los mapas en Pando </t>
  </si>
  <si>
    <t>Especialista en Sensores Remotos 3 </t>
  </si>
  <si>
    <t>2.6 Detección de patrones de degradación anual y evaluación de la precisión temática de los mapas en Charagua </t>
  </si>
  <si>
    <t>Especialista en Sensores Remotos 4 </t>
  </si>
  <si>
    <t>2.7 Elaboración de informes de avance y seguimiento de resultados en cada área.</t>
  </si>
  <si>
    <t>2.8 Establecimiento de la Iniciativa GESI 3: Participación y empoderamiento</t>
  </si>
  <si>
    <t>2.9 Establecimiento de la Iniciativa GESI 4: Colecta de datos</t>
  </si>
  <si>
    <t>2.10 Desarrollo de módulos de consulta Charagua Pando </t>
  </si>
  <si>
    <t>Consultor Social Salvaguardas?</t>
  </si>
  <si>
    <t>2.11 Desarrollar talleres de capacitación  </t>
  </si>
  <si>
    <t>2.12 Viajes nacionales</t>
  </si>
  <si>
    <t>Pasajes a Ls Paz </t>
  </si>
  <si>
    <t>2.13 Manejo de gastos de viaje</t>
  </si>
  <si>
    <t>Viáticos </t>
  </si>
  <si>
    <t>Producto 1.3:.Un diagnóstico y plan de acción para el cumplimiento de las Salvaguardas de Cancún y la coherencia de estas con la normativa nacional, así como el proceso de difusión en las jurisdicciones de LEAF</t>
  </si>
  <si>
    <t>3.2 Desarrollo del marco institucional y legal de salvaguardas</t>
  </si>
  <si>
    <t xml:space="preserve">Consultor </t>
  </si>
  <si>
    <t>3.3 Asistencia técnica para la gestión de salvaguardas </t>
  </si>
  <si>
    <t>Consultor</t>
  </si>
  <si>
    <t>3.4 Desarrollo y fortalecimiento de la gobernanza local  </t>
  </si>
  <si>
    <t>3.5 Desarrollo de la coordinación en territorio</t>
  </si>
  <si>
    <t>Pasajes a Charagua y Pando , alquiler de vehículo</t>
  </si>
  <si>
    <t>Viaticos </t>
  </si>
  <si>
    <t xml:space="preserve">3.6 Desarrollo de capacitaciones </t>
  </si>
  <si>
    <t>3.7 Elaboración de informes de avance y seguimiento de resultados en cada área.</t>
  </si>
  <si>
    <t>3.8 Establecimiento de la Iniciativa GESI 5: Mejora de capacidades y oportunidades</t>
  </si>
  <si>
    <t>3.9 Establecimiento de la Iniciativa GESI 6: Implementación indicadores GESI</t>
  </si>
  <si>
    <t>3.10 Asistencia administrativa</t>
  </si>
  <si>
    <t>Asistente administrativa</t>
  </si>
  <si>
    <t>GMS</t>
  </si>
  <si>
    <t>75100 GMS PNUD</t>
  </si>
  <si>
    <t>PRESUPUESTO UK</t>
  </si>
  <si>
    <t xml:space="preserve">2. Fortalecida la generación de información y evidencias bajo los estándares de la CMNUCC para el cumplimiento de las CND del país </t>
  </si>
  <si>
    <r>
      <t>Producto 2.1: Sistema de mediciones de calibración desarrollado y una inter-calibración de las observaciones satelitales, aéreas y terrestres para mejorar la estimación de biomasa aérea</t>
    </r>
    <r>
      <rPr>
        <sz val="10"/>
        <rFont val="Calibri"/>
        <family val="2"/>
        <scheme val="minor"/>
      </rPr>
      <t> </t>
    </r>
  </si>
  <si>
    <t>2.1.1 Compilación y procesamientos observaciones de GEDI L2A Elevation and Height Metrics Data Global Footprint Level </t>
  </si>
  <si>
    <t>Informe de compilación y base de datos geolocalización de parcelas en base a observaciones GEDI y  valores referenciales biomasa</t>
  </si>
  <si>
    <t xml:space="preserve"> 1 Base de datos de geolocalización de parcelas en base a observaciones GEDI y  valores referenciales biomasa</t>
  </si>
  <si>
    <t>Especialista en compilación y procesamientos observaciones </t>
  </si>
  <si>
    <t>71300 consultoria local</t>
  </si>
  <si>
    <t>AECID</t>
  </si>
  <si>
    <t>Equipo de computación</t>
  </si>
  <si>
    <t>72800 equipo de tecnología</t>
  </si>
  <si>
    <t>2.1.2 Ejecución sobrevuelo LIDAR</t>
  </si>
  <si>
    <t>Informe de sobrevuelo</t>
  </si>
  <si>
    <t>Sobrevuelo</t>
  </si>
  <si>
    <t>72100 Servicios contractuales</t>
  </si>
  <si>
    <t>Especialista Biomasa</t>
  </si>
  <si>
    <t>2.1.3 Instalación de parcelas permanentes en Pantanal y Pando (12 parcelas )</t>
  </si>
  <si>
    <t>Base de datos de parcelas, planillas de campo</t>
  </si>
  <si>
    <t>12 parcelas instaladas</t>
  </si>
  <si>
    <t>FAN/ACCEA</t>
  </si>
  <si>
    <t>Equipo parcelas Pando</t>
  </si>
  <si>
    <t>72600 sudonación</t>
  </si>
  <si>
    <t>Sub-donación ACCEA parcelas Pando</t>
  </si>
  <si>
    <t>Equipo parcelas resto de Bolivia</t>
  </si>
  <si>
    <t>Equipo de campo</t>
  </si>
  <si>
    <t>72300 Insumos especializados</t>
  </si>
  <si>
    <t>Antenas, brújulas, cintas diamétricas</t>
  </si>
  <si>
    <t>Materiales especializado para la instalación de PPM</t>
  </si>
  <si>
    <t>Logistica instalación parcelas</t>
  </si>
  <si>
    <t>71600 Viajes</t>
  </si>
  <si>
    <t>Alquiler de vehículo, alojamiento alimentación en campo</t>
  </si>
  <si>
    <t>2.1.4. Traspaso efectivo de información e incremento de capacidades</t>
  </si>
  <si>
    <t>Informes de talleres de capacitación</t>
  </si>
  <si>
    <t>Al menos 12 técnicos capacitados</t>
  </si>
  <si>
    <t>Pasajes</t>
  </si>
  <si>
    <t>Viaticos</t>
  </si>
  <si>
    <t>Talleres</t>
  </si>
  <si>
    <t>75700 Capacitación</t>
  </si>
  <si>
    <t>2.1.5 Documentación ATDB Intercalibración (vuelo lidar</t>
  </si>
  <si>
    <t>Informe ATDB</t>
  </si>
  <si>
    <t>1 ATDB documentado</t>
  </si>
  <si>
    <t>Experto Internacional MRV</t>
  </si>
  <si>
    <t>71200 consultoria internacional</t>
  </si>
  <si>
    <t>Experto Nacional MRV</t>
  </si>
  <si>
    <t>Coordinador tecnico</t>
  </si>
  <si>
    <t>Asitente técnico</t>
  </si>
  <si>
    <t>Responsable Presupuestos</t>
  </si>
  <si>
    <t>Contadora</t>
  </si>
  <si>
    <t>Administradora</t>
  </si>
  <si>
    <t>Programas y licencias</t>
  </si>
  <si>
    <t>73300 Licencias</t>
  </si>
  <si>
    <t>Internet</t>
  </si>
  <si>
    <t>72400 Comunicaciones</t>
  </si>
  <si>
    <t>Material de escritorio</t>
  </si>
  <si>
    <t>72500 Material de oficina</t>
  </si>
  <si>
    <r>
      <t>Producto 2.2: Sistema de monitoreo y MRV desarrollado para los beneficios no vinculados al carbono forestal</t>
    </r>
    <r>
      <rPr>
        <sz val="10"/>
        <rFont val="Calibri"/>
        <family val="2"/>
        <scheme val="minor"/>
      </rPr>
      <t> </t>
    </r>
  </si>
  <si>
    <t>2.2.1 Desarrollo de la línea de base y métricas de los beneficios no-relacionados al carbono en el sitio piloto </t>
  </si>
  <si>
    <t>Informe ACCEA</t>
  </si>
  <si>
    <t>1 Informe sobre métricas no carbono</t>
  </si>
  <si>
    <t>Consultoría métricas no carbono</t>
  </si>
  <si>
    <t>Sub-donación métricas no carbono</t>
  </si>
  <si>
    <t>2.2.2 Integración de las métricas de los beneficios no-relacionados al carbono en el NREF </t>
  </si>
  <si>
    <t>1 propuesta de integración de beneficios no realcionados al carbono en el NREF</t>
  </si>
  <si>
    <t xml:space="preserve">Consultor PFNM </t>
  </si>
  <si>
    <t>Consultores Monitoreo biodiversidad</t>
  </si>
  <si>
    <t>Equipo especializado monitoreo biodiversidad</t>
  </si>
  <si>
    <t>Equipos monitoreo biodiversidad</t>
  </si>
  <si>
    <t>Logistica monitoreo biodiversidad y PFNM</t>
  </si>
  <si>
    <t>Especialista SIG</t>
  </si>
  <si>
    <t>Consultor métricas</t>
  </si>
  <si>
    <t>Especilista Cadenas de valor</t>
  </si>
  <si>
    <t>Combustible</t>
  </si>
  <si>
    <t>Diagramación e imprenta</t>
  </si>
  <si>
    <t>74200 Publicaciones</t>
  </si>
  <si>
    <t>2.2.3 Integración de las métricas de los beneficios no relacionados al carbono en el mecanismo de distribución de beneficios </t>
  </si>
  <si>
    <t>1 propuesta de integración de beneficios no realcionados al carbono en el mecanismo de distribución de beneficios</t>
  </si>
  <si>
    <t>Especialista en integración de las métricas </t>
  </si>
  <si>
    <t>75700 talleres</t>
  </si>
  <si>
    <t>2.2.4 Implementación de mejoras al NREF y elaboración del informe de monitoreo para LEAF</t>
  </si>
  <si>
    <t>FREL versión 4.0 documentada</t>
  </si>
  <si>
    <t>Equipo Consultor MRV</t>
  </si>
  <si>
    <t>Equipos de computacion</t>
  </si>
  <si>
    <t>Producto 2.3: Fortalecimiento de las capacidades de gestión territorial y ambiental de las organizaciones sociales del departamento de Pando y el Gobierno Autónomo Indígena Originario Campesino de Charagua, mediante el apoyo a iniciativas comunitarias que promuevan la conservación de los bosques, la generación de ingresos y el empoderamiento de las mujeres y los jóvenes, en cumplimiento de las salvaguardas de Cancún</t>
  </si>
  <si>
    <t>2.3.1 Contratación de consultores internacional seniror para el apoyo a la formulación de un plan de salvaguardas</t>
  </si>
  <si>
    <t>PNUD/Vicepresidencia</t>
  </si>
  <si>
    <t xml:space="preserve">Consultor comunicador </t>
  </si>
  <si>
    <t>Consultor comunicador</t>
  </si>
  <si>
    <t>Consultor Salvaguardas</t>
  </si>
  <si>
    <t>Consultores internacionales</t>
  </si>
  <si>
    <t>Consultor Género</t>
  </si>
  <si>
    <t>Consultores nacionales</t>
  </si>
  <si>
    <t>Auditoria</t>
  </si>
  <si>
    <t>71400 auditoría</t>
  </si>
  <si>
    <t>2.3.2. Contrataión de consultores senior para el apoyo técnico y operativo del resultado</t>
  </si>
  <si>
    <t>Enlace en territorio</t>
  </si>
  <si>
    <t>71500 UNV</t>
  </si>
  <si>
    <t>UNV</t>
  </si>
  <si>
    <t>Pasajes (2 personas x 5 viajes)</t>
  </si>
  <si>
    <t>Viáticos</t>
  </si>
  <si>
    <t>Viaticos  (2 personas x 5 viajes x 3 días)</t>
  </si>
  <si>
    <t>Alquiler de vehiculo (5viajes x 2 días)</t>
  </si>
  <si>
    <t>Combustible (200 L x viaje)</t>
  </si>
  <si>
    <t>2.3.3 Gestión del Proyecto</t>
  </si>
  <si>
    <t>Talleres (4 talleres)</t>
  </si>
  <si>
    <t>Costos de gestión</t>
  </si>
  <si>
    <t>PRESUPUESTO AECID</t>
  </si>
  <si>
    <t>TOTAL PROYECTO UK+AECID</t>
  </si>
  <si>
    <t>pres AECID USD</t>
  </si>
  <si>
    <t>PRES A EJECUTAR</t>
  </si>
  <si>
    <t>GMS 8%</t>
  </si>
  <si>
    <t>TOTAL AECID</t>
  </si>
  <si>
    <r>
      <t>3.3 Asistencia técnica para la gestión de salvaguardas</t>
    </r>
    <r>
      <rPr>
        <sz val="10"/>
        <rFont val="Arial"/>
        <family val="2"/>
      </rPr>
      <t> </t>
    </r>
  </si>
  <si>
    <r>
      <t xml:space="preserve">3.4 Desarrollo y fortalecimiento de la gobernanza local </t>
    </r>
    <r>
      <rPr>
        <sz val="10"/>
        <rFont val="Arial"/>
        <family val="2"/>
      </rPr>
      <t> </t>
    </r>
  </si>
  <si>
    <t>MATRIZ ENVIADA POR JOSE COLODRO</t>
  </si>
  <si>
    <t>MODIFICACIONES CON COSTO TOTAL DE CONSULTORIAS</t>
  </si>
  <si>
    <t xml:space="preserve"> DIFERENCIAS  </t>
  </si>
  <si>
    <t xml:space="preserve"> COMENTARIOS </t>
  </si>
  <si>
    <t>TOTAL 2024-2025</t>
  </si>
  <si>
    <t>Productos 2.1 y 2.2.</t>
  </si>
  <si>
    <t xml:space="preserve">              195.595,62</t>
  </si>
  <si>
    <t xml:space="preserve">               195.595,62</t>
  </si>
  <si>
    <t xml:space="preserve">                   391.191,24</t>
  </si>
  <si>
    <t xml:space="preserve">                88.286,92</t>
  </si>
  <si>
    <t xml:space="preserve">               305.104,32</t>
  </si>
  <si>
    <t xml:space="preserve">               393.391,24</t>
  </si>
  <si>
    <t xml:space="preserve">              2.200,00</t>
  </si>
  <si>
    <t>Ultima matriz de planificación FAN</t>
  </si>
  <si>
    <t xml:space="preserve">              4.000,00</t>
  </si>
  <si>
    <t xml:space="preserve">             14.000,00</t>
  </si>
  <si>
    <t xml:space="preserve">               18.000,00</t>
  </si>
  <si>
    <t xml:space="preserve">                                -  </t>
  </si>
  <si>
    <t xml:space="preserve">                    5.000,00</t>
  </si>
  <si>
    <t xml:space="preserve">               5.000,00</t>
  </si>
  <si>
    <t>-          13.000,00</t>
  </si>
  <si>
    <t>Se baja el presupuesto para cubrir consultoría Ugo ribet</t>
  </si>
  <si>
    <t xml:space="preserve">              7.500,00</t>
  </si>
  <si>
    <t xml:space="preserve">               15.000,00</t>
  </si>
  <si>
    <t xml:space="preserve">                   8.100,00</t>
  </si>
  <si>
    <t xml:space="preserve">                 28.500,00</t>
  </si>
  <si>
    <t xml:space="preserve">             36.600,00</t>
  </si>
  <si>
    <t xml:space="preserve">           21.600,00</t>
  </si>
  <si>
    <t>Monto según contrato firmado</t>
  </si>
  <si>
    <t>Apoyo al proyecto</t>
  </si>
  <si>
    <t>71400 National NPSA</t>
  </si>
  <si>
    <t>Apoyo administrativo</t>
  </si>
  <si>
    <t xml:space="preserve">                           -  </t>
  </si>
  <si>
    <t xml:space="preserve">                                 -  </t>
  </si>
  <si>
    <t xml:space="preserve">                        -  </t>
  </si>
  <si>
    <t>Se deja de presupuestar desde a Gabriela Reyes (apoyo administrativo)</t>
  </si>
  <si>
    <t xml:space="preserve">              3.500,00</t>
  </si>
  <si>
    <t xml:space="preserve">                 7.000,00</t>
  </si>
  <si>
    <t xml:space="preserve">                   3.500,00</t>
  </si>
  <si>
    <t xml:space="preserve">                    3.500,00</t>
  </si>
  <si>
    <t xml:space="preserve">               7.000,00</t>
  </si>
  <si>
    <t xml:space="preserve">              6.000,00</t>
  </si>
  <si>
    <t xml:space="preserve">               12.000,00</t>
  </si>
  <si>
    <t xml:space="preserve">                 10.172,26</t>
  </si>
  <si>
    <t xml:space="preserve">             10.172,26</t>
  </si>
  <si>
    <t>-            1.827,74</t>
  </si>
  <si>
    <t>Se baja el presupuesto para cubrir consultoría Ugo Ribet</t>
  </si>
  <si>
    <t>Consultor político</t>
  </si>
  <si>
    <t>Se baja el presupuesto para cubrir consultoría Ugo Ribet y José Colodro</t>
  </si>
  <si>
    <t xml:space="preserve">            12.980,00</t>
  </si>
  <si>
    <t xml:space="preserve">             12.980,00</t>
  </si>
  <si>
    <t xml:space="preserve">               25.960,00</t>
  </si>
  <si>
    <t xml:space="preserve">                10.500,00</t>
  </si>
  <si>
    <t xml:space="preserve">                 21.000,00</t>
  </si>
  <si>
    <t xml:space="preserve">             31.500,00</t>
  </si>
  <si>
    <t xml:space="preserve">              5.540,00</t>
  </si>
  <si>
    <t>Monto cubierto según extension de contrato, hasta junio 2025</t>
  </si>
  <si>
    <t xml:space="preserve">              2.802,92</t>
  </si>
  <si>
    <t xml:space="preserve">              3.802,92</t>
  </si>
  <si>
    <t xml:space="preserve">                 6.605,84</t>
  </si>
  <si>
    <t xml:space="preserve">                   2.802,92</t>
  </si>
  <si>
    <t xml:space="preserve">                    2.802,92</t>
  </si>
  <si>
    <t xml:space="preserve">               5.605,84</t>
  </si>
  <si>
    <t>-            1.000,00</t>
  </si>
  <si>
    <t>Montos utilizados para cubrir auditoria</t>
  </si>
  <si>
    <t xml:space="preserve">              1.500,00</t>
  </si>
  <si>
    <t xml:space="preserve">              5.500,00</t>
  </si>
  <si>
    <t xml:space="preserve">                   1.500,00</t>
  </si>
  <si>
    <t xml:space="preserve">                    1.500,00</t>
  </si>
  <si>
    <t xml:space="preserve">               3.000,00</t>
  </si>
  <si>
    <t>-            4.000,00</t>
  </si>
  <si>
    <t xml:space="preserve">                437,96</t>
  </si>
  <si>
    <t xml:space="preserve">              3.737,96</t>
  </si>
  <si>
    <t xml:space="preserve">                 4.175,91</t>
  </si>
  <si>
    <t xml:space="preserve">                      437,96</t>
  </si>
  <si>
    <t xml:space="preserve">                       437,96</t>
  </si>
  <si>
    <t xml:space="preserve">                 875,91</t>
  </si>
  <si>
    <t>-            3.300,00</t>
  </si>
  <si>
    <t xml:space="preserve">                272,99</t>
  </si>
  <si>
    <t xml:space="preserve">              1.572,99</t>
  </si>
  <si>
    <t xml:space="preserve">                 1.845,99</t>
  </si>
  <si>
    <t xml:space="preserve">                      272,99</t>
  </si>
  <si>
    <t xml:space="preserve">                       272,99</t>
  </si>
  <si>
    <t xml:space="preserve">                 545,99</t>
  </si>
  <si>
    <t>-            1.300,00</t>
  </si>
  <si>
    <t xml:space="preserve">              2.919,97</t>
  </si>
  <si>
    <t xml:space="preserve">              4.919,97</t>
  </si>
  <si>
    <t xml:space="preserve">                 7.839,93</t>
  </si>
  <si>
    <t xml:space="preserve">                   1.000,00</t>
  </si>
  <si>
    <t xml:space="preserve">                    1.927,67</t>
  </si>
  <si>
    <t xml:space="preserve">               2.927,67</t>
  </si>
  <si>
    <t>-            4.912,26</t>
  </si>
  <si>
    <t>Monto que cubre el incremento de la FAN en talleres, por el evento de 28 de octubre</t>
  </si>
  <si>
    <t xml:space="preserve">            19.000,76</t>
  </si>
  <si>
    <t xml:space="preserve">             20.728,76</t>
  </si>
  <si>
    <t xml:space="preserve">               39.729,51</t>
  </si>
  <si>
    <t xml:space="preserve">              9.312,06</t>
  </si>
  <si>
    <t xml:space="preserve">             30.417,45</t>
  </si>
  <si>
    <t xml:space="preserve">             39.729,51</t>
  </si>
  <si>
    <t>-                    0,00</t>
  </si>
  <si>
    <t xml:space="preserve">Cobro GMS 8% según acuerdo </t>
  </si>
  <si>
    <t xml:space="preserve">              256.510,21</t>
  </si>
  <si>
    <t xml:space="preserve">               279.838,21</t>
  </si>
  <si>
    <t xml:space="preserve">                   536.348,42</t>
  </si>
  <si>
    <t xml:space="preserve">              125.712,85</t>
  </si>
  <si>
    <t xml:space="preserve">               410.635,57</t>
  </si>
  <si>
    <t xml:space="preserve">               536.348,42</t>
  </si>
  <si>
    <t>Talleres, viajes</t>
  </si>
  <si>
    <t xml:space="preserve">                 27.467,67</t>
  </si>
  <si>
    <t xml:space="preserve">                  14.512,26</t>
  </si>
  <si>
    <t>1 Sobrevuelo región a definir</t>
  </si>
  <si>
    <t>PROD</t>
  </si>
  <si>
    <t>producto</t>
  </si>
  <si>
    <t>Total general</t>
  </si>
  <si>
    <t>Suma de Monto USD 2024</t>
  </si>
  <si>
    <t>Suma de MONTO USD 2025</t>
  </si>
  <si>
    <t>74100 auditoría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</si>
</sst>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rgb="FF202124"/>
      <name val="Arial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name val="Calibri"/>
      <family val="2"/>
    </font>
    <font>
      <b/>
      <sz val="10"/>
      <color rgb="FFFF0000"/>
      <name val="Arial"/>
      <family val="2"/>
    </font>
    <font>
      <sz val="11"/>
      <color rgb="FFFF0000"/>
      <name val="Calibri"/>
      <family val="2"/>
    </font>
    <font>
      <sz val="10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8CBAD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DBDBDB"/>
        <bgColor rgb="FF000000"/>
      </patternFill>
    </fill>
    <fill>
      <patternFill patternType="solid">
        <fgColor rgb="FFC6E0B4"/>
        <bgColor rgb="FF000000"/>
      </patternFill>
    </fill>
  </fills>
  <borders count="2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0" fontId="4" fillId="0" borderId="0"/>
    <xf numFmtId="0" fontId="8" fillId="0" borderId="0"/>
    <xf numFmtId="0" fontId="2" fillId="0" borderId="0"/>
    <xf numFmtId="43" fontId="2" fillId="0" borderId="0" applyFont="0" applyFill="0" applyBorder="0" applyAlignment="0" applyProtection="0"/>
    <xf numFmtId="0" fontId="12" fillId="0" borderId="0"/>
  </cellStyleXfs>
  <cellXfs count="134">
    <xf numFmtId="0" fontId="0" fillId="0" borderId="0" xfId="0"/>
    <xf numFmtId="0" fontId="1" fillId="0" borderId="3" xfId="0" applyFont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7" fillId="0" borderId="0" xfId="0" applyFont="1"/>
    <xf numFmtId="0" fontId="8" fillId="0" borderId="3" xfId="0" applyFont="1" applyBorder="1"/>
    <xf numFmtId="0" fontId="8" fillId="3" borderId="4" xfId="0" applyFont="1" applyFill="1" applyBorder="1" applyAlignment="1">
      <alignment wrapText="1"/>
    </xf>
    <xf numFmtId="43" fontId="8" fillId="3" borderId="4" xfId="1" applyFont="1" applyFill="1" applyBorder="1" applyAlignment="1">
      <alignment wrapText="1"/>
    </xf>
    <xf numFmtId="43" fontId="1" fillId="3" borderId="8" xfId="0" applyNumberFormat="1" applyFont="1" applyFill="1" applyBorder="1" applyAlignment="1">
      <alignment horizontal="right" wrapText="1"/>
    </xf>
    <xf numFmtId="0" fontId="10" fillId="2" borderId="13" xfId="0" applyFont="1" applyFill="1" applyBorder="1" applyAlignment="1">
      <alignment horizontal="left" vertical="center"/>
    </xf>
    <xf numFmtId="0" fontId="10" fillId="2" borderId="13" xfId="0" applyFont="1" applyFill="1" applyBorder="1"/>
    <xf numFmtId="43" fontId="10" fillId="2" borderId="7" xfId="1" applyFont="1" applyFill="1" applyBorder="1"/>
    <xf numFmtId="0" fontId="11" fillId="0" borderId="0" xfId="0" applyFont="1" applyAlignment="1">
      <alignment horizontal="left" vertical="center"/>
    </xf>
    <xf numFmtId="0" fontId="11" fillId="0" borderId="0" xfId="0" applyFont="1"/>
    <xf numFmtId="43" fontId="7" fillId="0" borderId="0" xfId="1" applyFont="1"/>
    <xf numFmtId="0" fontId="7" fillId="0" borderId="0" xfId="0" applyFont="1" applyAlignment="1">
      <alignment horizontal="left" vertical="center"/>
    </xf>
    <xf numFmtId="0" fontId="9" fillId="3" borderId="0" xfId="0" applyFont="1" applyFill="1"/>
    <xf numFmtId="43" fontId="9" fillId="3" borderId="0" xfId="1" applyFont="1" applyFill="1"/>
    <xf numFmtId="43" fontId="7" fillId="0" borderId="0" xfId="0" applyNumberFormat="1" applyFont="1"/>
    <xf numFmtId="2" fontId="7" fillId="0" borderId="0" xfId="0" applyNumberFormat="1" applyFont="1" applyAlignment="1">
      <alignment horizontal="left" vertical="center"/>
    </xf>
    <xf numFmtId="14" fontId="7" fillId="0" borderId="0" xfId="0" applyNumberFormat="1" applyFont="1" applyAlignment="1">
      <alignment horizontal="left" vertical="center"/>
    </xf>
    <xf numFmtId="0" fontId="8" fillId="4" borderId="4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wrapText="1"/>
    </xf>
    <xf numFmtId="0" fontId="8" fillId="4" borderId="15" xfId="0" applyFont="1" applyFill="1" applyBorder="1" applyAlignment="1">
      <alignment wrapText="1"/>
    </xf>
    <xf numFmtId="0" fontId="8" fillId="4" borderId="6" xfId="0" applyFont="1" applyFill="1" applyBorder="1" applyAlignment="1">
      <alignment wrapText="1"/>
    </xf>
    <xf numFmtId="43" fontId="8" fillId="4" borderId="8" xfId="0" applyNumberFormat="1" applyFont="1" applyFill="1" applyBorder="1" applyAlignment="1">
      <alignment wrapText="1"/>
    </xf>
    <xf numFmtId="0" fontId="7" fillId="4" borderId="0" xfId="0" applyFont="1" applyFill="1"/>
    <xf numFmtId="0" fontId="8" fillId="4" borderId="4" xfId="0" applyFont="1" applyFill="1" applyBorder="1" applyAlignment="1">
      <alignment wrapText="1"/>
    </xf>
    <xf numFmtId="0" fontId="8" fillId="4" borderId="12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wrapText="1"/>
    </xf>
    <xf numFmtId="0" fontId="11" fillId="0" borderId="4" xfId="0" applyFont="1" applyBorder="1" applyAlignment="1">
      <alignment wrapText="1"/>
    </xf>
    <xf numFmtId="0" fontId="11" fillId="0" borderId="6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11" fillId="0" borderId="12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43" fontId="10" fillId="3" borderId="8" xfId="0" applyNumberFormat="1" applyFont="1" applyFill="1" applyBorder="1" applyAlignment="1">
      <alignment horizontal="right" wrapText="1"/>
    </xf>
    <xf numFmtId="0" fontId="11" fillId="5" borderId="4" xfId="0" applyFont="1" applyFill="1" applyBorder="1" applyAlignment="1">
      <alignment wrapText="1"/>
    </xf>
    <xf numFmtId="0" fontId="11" fillId="5" borderId="6" xfId="0" applyFont="1" applyFill="1" applyBorder="1" applyAlignment="1">
      <alignment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4" fillId="0" borderId="0" xfId="0" applyFont="1" applyFill="1" applyBorder="1" applyAlignment="1"/>
    <xf numFmtId="0" fontId="13" fillId="0" borderId="6" xfId="0" applyFont="1" applyFill="1" applyBorder="1" applyAlignment="1"/>
    <xf numFmtId="0" fontId="13" fillId="8" borderId="14" xfId="0" applyFont="1" applyFill="1" applyBorder="1" applyAlignment="1"/>
    <xf numFmtId="0" fontId="13" fillId="8" borderId="17" xfId="0" applyFont="1" applyFill="1" applyBorder="1" applyAlignment="1"/>
    <xf numFmtId="0" fontId="13" fillId="9" borderId="17" xfId="0" applyFont="1" applyFill="1" applyBorder="1" applyAlignment="1"/>
    <xf numFmtId="0" fontId="4" fillId="0" borderId="1" xfId="0" applyFont="1" applyFill="1" applyBorder="1" applyAlignment="1"/>
    <xf numFmtId="0" fontId="13" fillId="10" borderId="4" xfId="0" applyFont="1" applyFill="1" applyBorder="1" applyAlignment="1"/>
    <xf numFmtId="0" fontId="4" fillId="10" borderId="6" xfId="0" applyFont="1" applyFill="1" applyBorder="1" applyAlignment="1"/>
    <xf numFmtId="0" fontId="13" fillId="10" borderId="6" xfId="0" applyFont="1" applyFill="1" applyBorder="1" applyAlignment="1"/>
    <xf numFmtId="0" fontId="13" fillId="9" borderId="6" xfId="0" applyFont="1" applyFill="1" applyBorder="1" applyAlignment="1"/>
    <xf numFmtId="0" fontId="8" fillId="0" borderId="15" xfId="0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1" fillId="9" borderId="1" xfId="0" applyFont="1" applyFill="1" applyBorder="1" applyAlignment="1">
      <alignment wrapText="1"/>
    </xf>
    <xf numFmtId="0" fontId="4" fillId="0" borderId="15" xfId="0" applyFont="1" applyFill="1" applyBorder="1" applyAlignment="1"/>
    <xf numFmtId="0" fontId="1" fillId="9" borderId="15" xfId="0" applyFont="1" applyFill="1" applyBorder="1" applyAlignment="1">
      <alignment wrapText="1"/>
    </xf>
    <xf numFmtId="0" fontId="4" fillId="0" borderId="15" xfId="0" quotePrefix="1" applyFont="1" applyFill="1" applyBorder="1" applyAlignment="1"/>
    <xf numFmtId="0" fontId="4" fillId="0" borderId="1" xfId="0" applyFont="1" applyFill="1" applyBorder="1" applyAlignment="1">
      <alignment wrapText="1"/>
    </xf>
    <xf numFmtId="0" fontId="8" fillId="0" borderId="6" xfId="0" applyFont="1" applyFill="1" applyBorder="1" applyAlignment="1">
      <alignment wrapText="1"/>
    </xf>
    <xf numFmtId="0" fontId="5" fillId="0" borderId="15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16" fillId="9" borderId="15" xfId="0" applyFont="1" applyFill="1" applyBorder="1" applyAlignment="1">
      <alignment wrapText="1"/>
    </xf>
    <xf numFmtId="0" fontId="17" fillId="0" borderId="15" xfId="0" applyFont="1" applyFill="1" applyBorder="1" applyAlignment="1"/>
    <xf numFmtId="0" fontId="17" fillId="0" borderId="1" xfId="0" applyFont="1" applyFill="1" applyBorder="1" applyAlignment="1"/>
    <xf numFmtId="0" fontId="17" fillId="0" borderId="1" xfId="0" applyFont="1" applyFill="1" applyBorder="1" applyAlignment="1">
      <alignment wrapText="1"/>
    </xf>
    <xf numFmtId="0" fontId="8" fillId="11" borderId="1" xfId="0" applyFont="1" applyFill="1" applyBorder="1" applyAlignment="1">
      <alignment wrapText="1"/>
    </xf>
    <xf numFmtId="0" fontId="4" fillId="11" borderId="15" xfId="0" applyFont="1" applyFill="1" applyBorder="1" applyAlignment="1"/>
    <xf numFmtId="0" fontId="4" fillId="11" borderId="1" xfId="0" applyFont="1" applyFill="1" applyBorder="1" applyAlignment="1"/>
    <xf numFmtId="0" fontId="4" fillId="0" borderId="6" xfId="0" applyFont="1" applyFill="1" applyBorder="1" applyAlignment="1">
      <alignment wrapText="1"/>
    </xf>
    <xf numFmtId="0" fontId="8" fillId="12" borderId="15" xfId="0" applyFont="1" applyFill="1" applyBorder="1" applyAlignment="1">
      <alignment wrapText="1"/>
    </xf>
    <xf numFmtId="0" fontId="8" fillId="12" borderId="1" xfId="0" applyFont="1" applyFill="1" applyBorder="1" applyAlignment="1">
      <alignment wrapText="1"/>
    </xf>
    <xf numFmtId="0" fontId="1" fillId="12" borderId="15" xfId="0" applyFont="1" applyFill="1" applyBorder="1" applyAlignment="1">
      <alignment wrapText="1"/>
    </xf>
    <xf numFmtId="0" fontId="4" fillId="12" borderId="15" xfId="0" quotePrefix="1" applyFont="1" applyFill="1" applyBorder="1" applyAlignment="1"/>
    <xf numFmtId="0" fontId="4" fillId="12" borderId="1" xfId="0" applyFont="1" applyFill="1" applyBorder="1" applyAlignment="1"/>
    <xf numFmtId="0" fontId="13" fillId="0" borderId="15" xfId="0" applyFont="1" applyFill="1" applyBorder="1" applyAlignment="1"/>
    <xf numFmtId="0" fontId="13" fillId="0" borderId="1" xfId="0" applyFont="1" applyFill="1" applyBorder="1" applyAlignment="1"/>
    <xf numFmtId="0" fontId="4" fillId="0" borderId="1" xfId="0" quotePrefix="1" applyFont="1" applyFill="1" applyBorder="1" applyAlignment="1"/>
    <xf numFmtId="0" fontId="4" fillId="11" borderId="0" xfId="0" applyFont="1" applyFill="1" applyBorder="1" applyAlignment="1"/>
    <xf numFmtId="4" fontId="4" fillId="11" borderId="0" xfId="0" applyNumberFormat="1" applyFont="1" applyFill="1" applyBorder="1" applyAlignment="1"/>
    <xf numFmtId="43" fontId="11" fillId="5" borderId="8" xfId="1" applyFont="1" applyFill="1" applyBorder="1" applyAlignment="1">
      <alignment horizontal="right" wrapText="1"/>
    </xf>
    <xf numFmtId="43" fontId="11" fillId="0" borderId="5" xfId="0" applyNumberFormat="1" applyFont="1" applyBorder="1" applyAlignment="1">
      <alignment wrapText="1"/>
    </xf>
    <xf numFmtId="43" fontId="11" fillId="0" borderId="4" xfId="0" applyNumberFormat="1" applyFont="1" applyBorder="1" applyAlignment="1">
      <alignment wrapText="1"/>
    </xf>
    <xf numFmtId="43" fontId="18" fillId="0" borderId="5" xfId="0" applyNumberFormat="1" applyFont="1" applyBorder="1" applyAlignment="1">
      <alignment wrapText="1"/>
    </xf>
    <xf numFmtId="0" fontId="8" fillId="0" borderId="0" xfId="0" applyFont="1" applyBorder="1"/>
    <xf numFmtId="0" fontId="1" fillId="0" borderId="0" xfId="0" applyFont="1" applyBorder="1" applyAlignment="1">
      <alignment wrapText="1"/>
    </xf>
    <xf numFmtId="0" fontId="10" fillId="0" borderId="22" xfId="0" applyFont="1" applyBorder="1" applyAlignment="1">
      <alignment horizontal="center" vertical="center" wrapText="1"/>
    </xf>
    <xf numFmtId="0" fontId="0" fillId="0" borderId="0" xfId="0" pivotButton="1"/>
    <xf numFmtId="4" fontId="0" fillId="0" borderId="0" xfId="0" applyNumberFormat="1"/>
    <xf numFmtId="43" fontId="0" fillId="0" borderId="0" xfId="1" applyFont="1"/>
    <xf numFmtId="0" fontId="9" fillId="4" borderId="0" xfId="0" applyFont="1" applyFill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left" vertical="center" wrapText="1"/>
    </xf>
    <xf numFmtId="0" fontId="8" fillId="4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right" vertical="center" wrapText="1"/>
    </xf>
    <xf numFmtId="0" fontId="6" fillId="3" borderId="6" xfId="0" applyFont="1" applyFill="1" applyBorder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10" fillId="3" borderId="7" xfId="0" applyFont="1" applyFill="1" applyBorder="1" applyAlignment="1">
      <alignment horizontal="right" vertical="center" wrapText="1"/>
    </xf>
    <xf numFmtId="0" fontId="10" fillId="3" borderId="6" xfId="0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wrapText="1"/>
    </xf>
    <xf numFmtId="0" fontId="4" fillId="0" borderId="18" xfId="0" applyFont="1" applyFill="1" applyBorder="1" applyAlignment="1">
      <alignment wrapText="1"/>
    </xf>
    <xf numFmtId="0" fontId="15" fillId="0" borderId="19" xfId="0" applyFont="1" applyFill="1" applyBorder="1" applyAlignment="1">
      <alignment wrapText="1"/>
    </xf>
    <xf numFmtId="0" fontId="15" fillId="0" borderId="21" xfId="0" applyFont="1" applyFill="1" applyBorder="1" applyAlignment="1">
      <alignment wrapText="1"/>
    </xf>
    <xf numFmtId="0" fontId="13" fillId="6" borderId="5" xfId="0" applyFont="1" applyFill="1" applyBorder="1" applyAlignment="1"/>
    <xf numFmtId="0" fontId="13" fillId="6" borderId="7" xfId="0" applyFont="1" applyFill="1" applyBorder="1" applyAlignment="1"/>
    <xf numFmtId="0" fontId="13" fillId="6" borderId="16" xfId="0" applyFont="1" applyFill="1" applyBorder="1" applyAlignment="1"/>
    <xf numFmtId="0" fontId="13" fillId="7" borderId="7" xfId="0" applyFont="1" applyFill="1" applyBorder="1" applyAlignment="1">
      <alignment wrapText="1"/>
    </xf>
    <xf numFmtId="0" fontId="13" fillId="7" borderId="16" xfId="0" applyFont="1" applyFill="1" applyBorder="1" applyAlignment="1">
      <alignment wrapText="1"/>
    </xf>
    <xf numFmtId="0" fontId="14" fillId="0" borderId="14" xfId="0" applyFont="1" applyFill="1" applyBorder="1" applyAlignment="1">
      <alignment wrapText="1"/>
    </xf>
    <xf numFmtId="0" fontId="14" fillId="0" borderId="18" xfId="0" applyFont="1" applyFill="1" applyBorder="1" applyAlignment="1">
      <alignment wrapText="1"/>
    </xf>
    <xf numFmtId="0" fontId="15" fillId="0" borderId="20" xfId="0" applyFont="1" applyFill="1" applyBorder="1" applyAlignment="1">
      <alignment wrapText="1"/>
    </xf>
  </cellXfs>
  <cellStyles count="7">
    <cellStyle name="Millares" xfId="1" builtinId="3"/>
    <cellStyle name="Millares 2" xfId="5" xr:uid="{FA3E148F-70D5-41C2-9ED9-F7C78BFD6C25}"/>
    <cellStyle name="Normal" xfId="0" builtinId="0"/>
    <cellStyle name="Normal 19" xfId="3" xr:uid="{C6E0C4F4-A6AE-4BBD-A75E-61BBB73EDCDF}"/>
    <cellStyle name="Normal 3" xfId="4" xr:uid="{C8DEF0FC-6E2A-429C-B740-884E2C036CF2}"/>
    <cellStyle name="Normal 3 2" xfId="6" xr:uid="{5462A370-A89D-459D-ACBF-8815B972C6D3}"/>
    <cellStyle name="Normal 7" xfId="2" xr:uid="{B9BA5D02-6B7E-47FA-831F-539850062490}"/>
  </cellStyles>
  <dxfs count="2">
    <dxf>
      <numFmt numFmtId="4" formatCode="#,##0.00"/>
    </dxf>
    <dxf>
      <numFmt numFmtId="4" formatCode="#,##0.0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fanbo-my.sharepoint.com/personal/ncalderon_fan-bo_org/Documents/2024/MRV/PNUD_UKPACT/Copia%20de%2018102023%20Anexo%20C.%20Planificaci&#243;n%20Trimestral%20FAN%20%20revene24.xlsx" TargetMode="External"/><Relationship Id="rId1" Type="http://schemas.openxmlformats.org/officeDocument/2006/relationships/externalLinkPath" Target="https://fanbo-my.sharepoint.com/personal/ncalderon_fan-bo_org/Documents/2024/MRV/PNUD_UKPACT/Copia%20de%2018102023%20Anexo%20C.%20Planificaci&#243;n%20Trimestral%20FAN%20%20revene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fanbo-my.sharepoint.com/personal/ncalderon_fan-bo_org/Documents/2024/MRV/WWF-DEGRAD/PPTO_FAN_reform2024_base_con%20equipamiento.xlsx" TargetMode="External"/><Relationship Id="rId1" Type="http://schemas.openxmlformats.org/officeDocument/2006/relationships/externalLinkPath" Target="https://fanbo-my.sharepoint.com/personal/ncalderon_fan-bo_org/Documents/2024/MRV/WWF-DEGRAD/PPTO_FAN_reform2024_base_con%20equipamien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e"/>
      <sheetName val="UKPACT-FAN"/>
      <sheetName val="FAN Bs"/>
      <sheetName val="Hoja2"/>
      <sheetName val="Control FAN BOB"/>
      <sheetName val="UKPACT-PNUD"/>
      <sheetName val="RESUMEN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tEntre"/>
      <sheetName val="Equipo Par"/>
      <sheetName val="MaterialCampo"/>
      <sheetName val="BD_BS"/>
      <sheetName val="BD_lib"/>
      <sheetName val="REFORM"/>
      <sheetName val="Resumen"/>
      <sheetName val="TD_WWF"/>
      <sheetName val="saldos"/>
      <sheetName val="Contrato"/>
    </sheetNames>
    <sheetDataSet>
      <sheetData sheetId="0"/>
      <sheetData sheetId="1"/>
      <sheetData sheetId="2"/>
      <sheetData sheetId="3"/>
      <sheetData sheetId="4">
        <row r="129">
          <cell r="B129">
            <v>8.3691982391070745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abriela Stephany Reyes Monzon" refreshedDate="45604.708349768516" createdVersion="8" refreshedVersion="8" minRefreshableVersion="3" recordCount="105" xr:uid="{A963AD9C-307E-4DA0-ACF0-F3765709B21D}">
  <cacheSource type="worksheet">
    <worksheetSource ref="B1:M106" sheet="Ajustado AECID _10Oct24 JC"/>
  </cacheSource>
  <cacheFields count="12">
    <cacheField name="producto" numFmtId="0">
      <sharedItems containsBlank="1" longText="1"/>
    </cacheField>
    <cacheField name="PROD" numFmtId="0">
      <sharedItems containsString="0" containsBlank="1" containsNumber="1" minValue="2.1" maxValue="2.2999999999999998" count="4">
        <m/>
        <n v="2.1"/>
        <n v="2.2000000000000002"/>
        <n v="2.2999999999999998"/>
      </sharedItems>
    </cacheField>
    <cacheField name="ACTIVIDADES PREVISTAS " numFmtId="0">
      <sharedItems containsBlank="1"/>
    </cacheField>
    <cacheField name="Medio de verificación" numFmtId="0">
      <sharedItems containsBlank="1"/>
    </cacheField>
    <cacheField name="Indicadores" numFmtId="0">
      <sharedItems containsBlank="1"/>
    </cacheField>
    <cacheField name="EJECUTOR" numFmtId="0">
      <sharedItems containsBlank="1" count="6">
        <s v="EJECUTOR"/>
        <s v="FAN"/>
        <s v="PNUD"/>
        <m/>
        <s v="FAN/ACCEA"/>
        <s v="PNUD/Vicepresidencia"/>
      </sharedItems>
    </cacheField>
    <cacheField name="Detalle" numFmtId="0">
      <sharedItems containsBlank="1"/>
    </cacheField>
    <cacheField name="Cuenta" numFmtId="0">
      <sharedItems containsBlank="1" count="23">
        <s v="Cuenta"/>
        <s v="Individual contracts (71300)"/>
        <s v="Travel (71600)"/>
        <s v="Materials &amp; goods (72300)"/>
        <s v="Workshops (75700)"/>
        <s v="75100 GMS PNUD"/>
        <m/>
        <s v="71300 consultoria local"/>
        <s v="72800 equipo de tecnología"/>
        <s v="72100 Servicios contractuales"/>
        <s v="72600 sudonación"/>
        <s v="72300 Insumos especializados"/>
        <s v="71600 Viajes"/>
        <s v="75700 Capacitación"/>
        <s v="71200 consultoria internacional"/>
        <s v="73300 Licencias"/>
        <s v="72400 Comunicaciones"/>
        <s v="72500 Material de oficina"/>
        <s v="74200 Publicaciones"/>
        <s v="75700 talleres"/>
        <s v="74100 auditoría"/>
        <s v="71500 UNV"/>
        <s v="71400 auditoría" u="1"/>
      </sharedItems>
    </cacheField>
    <cacheField name="Fuente de Financiamiento " numFmtId="0">
      <sharedItems containsBlank="1"/>
    </cacheField>
    <cacheField name="Descripción del Presupuesto " numFmtId="0">
      <sharedItems containsBlank="1"/>
    </cacheField>
    <cacheField name="Monto USD 2024" numFmtId="43">
      <sharedItems containsBlank="1" containsMixedTypes="1" containsNumber="1" minValue="0" maxValue="517729.41559694405"/>
    </cacheField>
    <cacheField name="MONTO USD 2025" numFmtId="43">
      <sharedItems containsBlank="1" containsMixedTypes="1" containsNumber="1" minValue="272.99" maxValue="4547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5">
  <r>
    <s v="productos"/>
    <x v="0"/>
    <s v="Resulltados"/>
    <s v="Medio de verificación"/>
    <s v="Indicadores"/>
    <x v="0"/>
    <s v="Detalle"/>
    <x v="0"/>
    <s v="Fuente de Financiamiento "/>
    <s v="Descripción del Presupuesto "/>
    <s v="Monto USD 2024"/>
    <s v="MONTO USD 2025"/>
  </r>
  <r>
    <s v="Producto 1.1: Mapa de densidad de biomasa aérea que servirá como insumo principal para el sistema MRV a nivel nacional y subnacional"/>
    <x v="0"/>
    <s v="1.1 Desarrollo del diseño de Calibración/Validación, supervisión de las mediciones, elaboración de análisis de datos y documentación de los resultados "/>
    <m/>
    <m/>
    <x v="1"/>
    <s v="Coordinador científico"/>
    <x v="1"/>
    <s v="UK"/>
    <s v="Coordinador científico"/>
    <n v="5257.6706989934355"/>
    <m/>
  </r>
  <r>
    <m/>
    <x v="0"/>
    <s v="1.2 Organización de la logística de medición in situ, documentación de sitios y mediciones y compilación de las medidas "/>
    <m/>
    <m/>
    <x v="1"/>
    <s v="Gerente de campo"/>
    <x v="1"/>
    <s v="UK"/>
    <s v="Gerente de campo"/>
    <n v="14214.442013129101"/>
    <m/>
  </r>
  <r>
    <m/>
    <x v="0"/>
    <s v="1.3 Registro de medidas (dbh) "/>
    <m/>
    <m/>
    <x v="1"/>
    <s v="Asistente técnico 1"/>
    <x v="1"/>
    <s v="UK"/>
    <s v="Asistente técnico 1"/>
    <n v="10153.172866520787"/>
    <m/>
  </r>
  <r>
    <m/>
    <x v="0"/>
    <s v="1.4 Mediciones de altura de troncos "/>
    <m/>
    <m/>
    <x v="1"/>
    <s v="Asistente técnico 2"/>
    <x v="1"/>
    <s v="UK"/>
    <s v="Asistente técnico 2"/>
    <n v="10153.172866520787"/>
    <m/>
  </r>
  <r>
    <m/>
    <x v="0"/>
    <s v="1.5 Identificación y registro de especies de árboles "/>
    <m/>
    <m/>
    <x v="1"/>
    <s v="Asistente técnico 3"/>
    <x v="1"/>
    <s v="UK"/>
    <s v="Asistente técnico 3"/>
    <n v="7107.2210065645504"/>
    <m/>
  </r>
  <r>
    <m/>
    <x v="0"/>
    <s v="1.6 Registrador de datos "/>
    <m/>
    <m/>
    <x v="1"/>
    <s v="Asistente técnico 4"/>
    <x v="1"/>
    <s v="UK"/>
    <s v="Asistente técnico 4"/>
    <n v="3127.1772428884024"/>
    <m/>
  </r>
  <r>
    <m/>
    <x v="0"/>
    <s v="1.7 Preparación del sitio "/>
    <m/>
    <m/>
    <x v="1"/>
    <s v="6 trabajadores de campo"/>
    <x v="1"/>
    <s v="UK"/>
    <s v="6 trabajadores de campo"/>
    <n v="17768.052516411379"/>
    <m/>
  </r>
  <r>
    <m/>
    <x v="0"/>
    <s v="1.8 Desarrollo de la cadena de procesamiento LiDAR, procesamiento de las medidas de altura del dosel LiDAR e inter-calibracion de las mediciones LiDAR, SAR y terrestres en el espacio y en el aire "/>
    <m/>
    <m/>
    <x v="1"/>
    <s v="Experto principal en integración de mediciones y procesamiento del mapa de densidad de biomasa aérea"/>
    <x v="1"/>
    <s v="UK"/>
    <s v="Experto principal en integración de mediciones y procesamiento del mapa de densidad de biomasa aérea"/>
    <n v="7712.7666713347926"/>
    <m/>
  </r>
  <r>
    <m/>
    <x v="0"/>
    <m/>
    <m/>
    <m/>
    <x v="1"/>
    <m/>
    <x v="1"/>
    <s v="UK"/>
    <m/>
    <n v="1017.0678336980305"/>
    <m/>
  </r>
  <r>
    <m/>
    <x v="0"/>
    <m/>
    <m/>
    <m/>
    <x v="1"/>
    <m/>
    <x v="1"/>
    <s v="UK"/>
    <m/>
    <n v="3063.4573304157548"/>
    <m/>
  </r>
  <r>
    <m/>
    <x v="0"/>
    <s v="1.9 Desarrollo del marco de monitoreo de emisiones por degradación, mapeo del área de bosque quemado y de los impactos de la tala, mapeo de la degradación anual y cálculo de las emisiones relacionadas "/>
    <m/>
    <m/>
    <x v="1"/>
    <s v="Experto senior en determinación de los indicadores de degradación forestal y del mapa nacional"/>
    <x v="1"/>
    <s v="UK"/>
    <s v="Experto senior en determinación de los indicadores de degradación forestal y del mapa nacional"/>
    <n v="8242.15900802334"/>
    <m/>
  </r>
  <r>
    <m/>
    <x v="0"/>
    <s v="1.10 Detección de la cobertura del suelo con sensores LIDAR "/>
    <m/>
    <m/>
    <x v="1"/>
    <s v="Sobrevuelos LIDAR- Charagua"/>
    <x v="2"/>
    <s v="UK"/>
    <s v="Sobrevuelos LIDAR- Charagua"/>
    <n v="63964.989059080959"/>
    <m/>
  </r>
  <r>
    <m/>
    <x v="0"/>
    <m/>
    <m/>
    <m/>
    <x v="1"/>
    <s v="Pasajes nacionales"/>
    <x v="2"/>
    <s v="UK"/>
    <s v="Pasajes nacionales"/>
    <n v="1356.0904449307075"/>
    <m/>
  </r>
  <r>
    <m/>
    <x v="0"/>
    <m/>
    <m/>
    <m/>
    <x v="1"/>
    <s v="Alimentación y hospedaje"/>
    <x v="2"/>
    <s v="UK"/>
    <s v="Alimentación y hospedaje"/>
    <n v="17496.717724288839"/>
    <m/>
  </r>
  <r>
    <m/>
    <x v="0"/>
    <m/>
    <m/>
    <m/>
    <x v="1"/>
    <s v="Alquiler de vehículo"/>
    <x v="2"/>
    <s v="UK"/>
    <s v="Alquiler de vehículo"/>
    <n v="18380.743982494529"/>
    <m/>
  </r>
  <r>
    <m/>
    <x v="0"/>
    <m/>
    <m/>
    <m/>
    <x v="1"/>
    <s v="Transporte local"/>
    <x v="2"/>
    <s v="UK"/>
    <s v="Transporte local"/>
    <n v="0"/>
    <m/>
  </r>
  <r>
    <m/>
    <x v="0"/>
    <m/>
    <m/>
    <m/>
    <x v="1"/>
    <s v="Materiales de campo"/>
    <x v="3"/>
    <s v="UK"/>
    <s v="Materiales de campo"/>
    <n v="5241.7943107220999"/>
    <m/>
  </r>
  <r>
    <m/>
    <x v="0"/>
    <s v="1.11 Elaboración de informes de avance y seguimiento de resultados en cada área."/>
    <m/>
    <m/>
    <x v="2"/>
    <s v="Consultor Reporte y Monitoreo"/>
    <x v="1"/>
    <s v="UK"/>
    <s v="Consultor Reporte y Monitoreo"/>
    <n v="4742.34"/>
    <m/>
  </r>
  <r>
    <m/>
    <x v="0"/>
    <s v="1.12 Establecimiento de la Iniciativa GESI 1: Integración de la inclusión"/>
    <m/>
    <m/>
    <x v="2"/>
    <s v="Consultor Género y Participación social"/>
    <x v="1"/>
    <s v="UK"/>
    <s v="Consultor Género y Participación social"/>
    <n v="2696.78"/>
    <m/>
  </r>
  <r>
    <m/>
    <x v="0"/>
    <s v="1.13 Establecimiento de la Iniciativa GESI 2: Equipos diversos y representativos"/>
    <m/>
    <m/>
    <x v="2"/>
    <s v="Consultor Género y Participación social"/>
    <x v="1"/>
    <s v="UK"/>
    <s v="Consultor Género y Participación social"/>
    <n v="2696.7792750460721"/>
    <m/>
  </r>
  <r>
    <m/>
    <x v="0"/>
    <s v="1.14 Desarrollo del marco conceptual y analítico "/>
    <m/>
    <m/>
    <x v="1"/>
    <s v="Experto Nacional MRV 25% "/>
    <x v="1"/>
    <s v="UK"/>
    <s v="Experto Nacional MRV 25% "/>
    <n v="14768.587159562363"/>
    <m/>
  </r>
  <r>
    <m/>
    <x v="0"/>
    <s v="1.15 Coordinación , monitoreo  al plan de trabajo "/>
    <m/>
    <m/>
    <x v="1"/>
    <s v="Coordinador  técnico 50% "/>
    <x v="1"/>
    <s v="UK"/>
    <s v="Coordinador  técnico 50% "/>
    <n v="7780.3505326039385"/>
    <m/>
  </r>
  <r>
    <m/>
    <x v="0"/>
    <s v="1.16 Gestión técnica y administrativa "/>
    <m/>
    <m/>
    <x v="1"/>
    <s v="Pasajes y Viáticos "/>
    <x v="2"/>
    <s v="UK"/>
    <s v="Pasajes y Viáticos "/>
    <n v="1750.5470459518599"/>
    <m/>
  </r>
  <r>
    <m/>
    <x v="0"/>
    <s v="1.17 Desarrollo de capacitaciones "/>
    <m/>
    <m/>
    <x v="1"/>
    <s v="Talleres "/>
    <x v="4"/>
    <s v="UK"/>
    <s v="Talleres "/>
    <n v="2188.1838074398247"/>
    <m/>
  </r>
  <r>
    <m/>
    <x v="0"/>
    <s v="1.18 Compilación y  edición de informes técnicos y económicos "/>
    <m/>
    <m/>
    <x v="1"/>
    <s v="Asistente técnico 50% "/>
    <x v="1"/>
    <s v="UK"/>
    <s v="Asistente técnico 50% "/>
    <n v="4073.7793540481393"/>
    <m/>
  </r>
  <r>
    <m/>
    <x v="0"/>
    <s v="1.19 Desarrollo de procesos administrativos "/>
    <m/>
    <m/>
    <x v="1"/>
    <s v="Contadora 30% "/>
    <x v="1"/>
    <s v="UK"/>
    <s v="Contadora 30% "/>
    <n v="5956.6392301094083"/>
    <m/>
  </r>
  <r>
    <m/>
    <x v="0"/>
    <s v="1.20 Desarrollo de informes económicos "/>
    <m/>
    <m/>
    <x v="1"/>
    <s v="Directora Administración y Finanzas 20% "/>
    <x v="1"/>
    <s v="UK"/>
    <s v="Directora Administración y Finanzas 20% "/>
    <n v="6393.7514962975911"/>
    <m/>
  </r>
  <r>
    <s v="Producto 1.2: Sistema de Medición, Reporte y Verificación (MRV) de alta calidad y rigurosidad, que cumpla con los requisitos de la CMNUCC y respalde la actualización del FREL "/>
    <x v="0"/>
    <s v="2.1 Desarrollo de los procedimientos de QA/QC "/>
    <m/>
    <m/>
    <x v="1"/>
    <s v="Coordinador del equipo central de monitoreo "/>
    <x v="1"/>
    <s v="UK"/>
    <s v="Coordinador del equipo central de monitoreo "/>
    <n v="30878.308971553608"/>
    <m/>
  </r>
  <r>
    <m/>
    <x v="0"/>
    <s v="2.2 Compilación de la geodatabase, programación de la interfaz web, y configuración del Geoservidor "/>
    <m/>
    <m/>
    <x v="1"/>
    <s v="Administrador del geoservidor SIMB "/>
    <x v="1"/>
    <s v="UK"/>
    <s v="Administrador del geoservidor SIMB "/>
    <n v="22222.319474835884"/>
    <m/>
  </r>
  <r>
    <m/>
    <x v="0"/>
    <s v="2.3 Compilación de series temporales Landsat/Sentinel 2 para Pando, clasificación del uso de la tierra después de la deforestación y evaluación de la precisión temática de los mapas "/>
    <m/>
    <m/>
    <x v="1"/>
    <s v="Especialista en Sensores Remotos 1 "/>
    <x v="1"/>
    <s v="UK"/>
    <s v="Especialista en Sensores Remotos 1 "/>
    <n v="20922.319474835887"/>
    <m/>
  </r>
  <r>
    <m/>
    <x v="0"/>
    <s v="2.4 Compilación de series temporales Landsat/Sentinel 2 para Charagua, clasificación del uso de la tierra después de la deforestación y evaluación de la precisión temática de los mapas "/>
    <m/>
    <m/>
    <x v="1"/>
    <s v="Especialista en Sensores Remotos 2 "/>
    <x v="1"/>
    <s v="UK"/>
    <s v="Especialista en Sensores Remotos 2 "/>
    <n v="18434.792122538292"/>
    <m/>
  </r>
  <r>
    <m/>
    <x v="0"/>
    <s v="2.5 Detección de patrones de degradación anual y evaluación de la precisión temática de los mapas en Pando "/>
    <m/>
    <m/>
    <x v="1"/>
    <s v="Especialista en Sensores Remotos 3 "/>
    <x v="1"/>
    <s v="UK"/>
    <s v="Especialista en Sensores Remotos 3 "/>
    <n v="17720.00875273523"/>
    <m/>
  </r>
  <r>
    <m/>
    <x v="0"/>
    <s v="2.6 Detección de patrones de degradación anual y evaluación de la precisión temática de los mapas en Charagua "/>
    <m/>
    <m/>
    <x v="1"/>
    <s v="Especialista en Sensores Remotos 4 "/>
    <x v="1"/>
    <s v="UK"/>
    <s v="Especialista en Sensores Remotos 4 "/>
    <n v="17720.00875273523"/>
    <m/>
  </r>
  <r>
    <m/>
    <x v="0"/>
    <s v="2.7 Elaboración de informes de avance y seguimiento de resultados en cada área."/>
    <m/>
    <m/>
    <x v="2"/>
    <s v="Consultor Reporte y Monitoreo"/>
    <x v="1"/>
    <s v="UK"/>
    <s v="Consultor Reporte y Monitoreo"/>
    <n v="5093.9164084203585"/>
    <m/>
  </r>
  <r>
    <m/>
    <x v="0"/>
    <s v="2.8 Establecimiento de la Iniciativa GESI 3: Participación y empoderamiento"/>
    <m/>
    <m/>
    <x v="2"/>
    <s v="Consultor Género y Participación social"/>
    <x v="1"/>
    <s v="UK"/>
    <s v="Consultor Género y Participación social"/>
    <n v="2696.7792750460721"/>
    <m/>
  </r>
  <r>
    <m/>
    <x v="0"/>
    <s v="2.9 Establecimiento de la Iniciativa GESI 4: Colecta de datos"/>
    <m/>
    <m/>
    <x v="2"/>
    <s v="Consultor Género y Participación social"/>
    <x v="1"/>
    <s v="UK"/>
    <s v="Consultor Género y Participación social"/>
    <n v="2696.7792750460721"/>
    <m/>
  </r>
  <r>
    <m/>
    <x v="0"/>
    <s v="2.10 Desarrollo de módulos de consulta Charagua Pando "/>
    <m/>
    <m/>
    <x v="2"/>
    <s v="Consultor Social Salvaguardas?"/>
    <x v="1"/>
    <s v="UK"/>
    <s v="Consultor Social Salvaguardas?"/>
    <n v="14023.252230239599"/>
    <m/>
  </r>
  <r>
    <m/>
    <x v="0"/>
    <s v="2.11 Desarrollar talleres de capacitación  "/>
    <m/>
    <m/>
    <x v="1"/>
    <s v="Talleres "/>
    <x v="4"/>
    <s v="UK"/>
    <s v="Talleres "/>
    <n v="1376.8577680525163"/>
    <m/>
  </r>
  <r>
    <m/>
    <x v="0"/>
    <s v="2.12 Viajes nacionales"/>
    <m/>
    <m/>
    <x v="1"/>
    <s v="Pasajes a Ls Paz "/>
    <x v="2"/>
    <s v="UK"/>
    <s v="Pasajes a Ls Paz "/>
    <n v="1112.2716298856701"/>
    <m/>
  </r>
  <r>
    <m/>
    <x v="0"/>
    <s v="2.13 Manejo de gastos de viaje"/>
    <m/>
    <m/>
    <x v="1"/>
    <s v="Viáticos "/>
    <x v="2"/>
    <s v="UK"/>
    <s v="Viáticos "/>
    <n v="3355.9919867240001"/>
    <m/>
  </r>
  <r>
    <s v="Producto 1.3:.Un diagnóstico y plan de acción para el cumplimiento de las Salvaguardas de Cancún y la coherencia de estas con la normativa nacional, así como el proceso de difusión en las jurisdicciones de LEAF"/>
    <x v="0"/>
    <s v="3.2 Desarrollo del marco institucional y legal de salvaguardas"/>
    <m/>
    <m/>
    <x v="2"/>
    <s v="Consultor "/>
    <x v="1"/>
    <s v="UK"/>
    <s v="Consultor "/>
    <n v="7191.4114001228581"/>
    <m/>
  </r>
  <r>
    <m/>
    <x v="0"/>
    <s v="3.3 Asistencia técnica para la gestión de salvaguardas "/>
    <m/>
    <m/>
    <x v="2"/>
    <s v="Consultor"/>
    <x v="1"/>
    <s v="UK"/>
    <s v="Consultor"/>
    <n v="10787.119999999999"/>
    <m/>
  </r>
  <r>
    <m/>
    <x v="0"/>
    <s v="3.4 Desarrollo y fortalecimiento de la gobernanza local  "/>
    <m/>
    <m/>
    <x v="2"/>
    <s v="Consultor"/>
    <x v="1"/>
    <s v="UK"/>
    <s v="Consultor"/>
    <n v="8989.2642501535738"/>
    <m/>
  </r>
  <r>
    <m/>
    <x v="0"/>
    <s v="3.5 Desarrollo de la coordinación en territorio"/>
    <m/>
    <m/>
    <x v="1"/>
    <s v="Pasajes a Charagua y Pando , alquiler de vehículo"/>
    <x v="2"/>
    <s v="UK"/>
    <s v="Pasajes a Charagua y Pando , alquiler de vehículo"/>
    <n v="7649.5238512035012"/>
    <m/>
  </r>
  <r>
    <m/>
    <x v="0"/>
    <m/>
    <m/>
    <m/>
    <x v="1"/>
    <s v="Viaticos "/>
    <x v="2"/>
    <s v="UK"/>
    <s v="Viaticos "/>
    <n v="7637.6388037928509"/>
    <m/>
  </r>
  <r>
    <m/>
    <x v="0"/>
    <s v="3.6 Desarrollo de capacitaciones "/>
    <m/>
    <m/>
    <x v="1"/>
    <s v="Talleres "/>
    <x v="4"/>
    <s v="UK"/>
    <s v="Talleres "/>
    <n v="6695.7928519328943"/>
    <m/>
  </r>
  <r>
    <m/>
    <x v="0"/>
    <s v="3.7 Elaboración de informes de avance y seguimiento de resultados en cada área."/>
    <m/>
    <m/>
    <x v="2"/>
    <s v="Consultor Reporte y Monitoreo"/>
    <x v="1"/>
    <s v="UK"/>
    <s v="Consultor Reporte y Monitoreo"/>
    <n v="5093.9164084203585"/>
    <m/>
  </r>
  <r>
    <m/>
    <x v="0"/>
    <s v="3.8 Establecimiento de la Iniciativa GESI 5: Mejora de capacidades y oportunidades"/>
    <m/>
    <m/>
    <x v="2"/>
    <s v="Consultor Género y Participación social"/>
    <x v="1"/>
    <s v="UK"/>
    <s v="Consultor Género y Participación social"/>
    <n v="2696.7792750460721"/>
    <m/>
  </r>
  <r>
    <m/>
    <x v="0"/>
    <s v="3.9 Establecimiento de la Iniciativa GESI 6: Implementación indicadores GESI"/>
    <m/>
    <m/>
    <x v="2"/>
    <s v="Consultor Género y Participación social"/>
    <x v="1"/>
    <s v="UK"/>
    <s v="Consultor Género y Participación social"/>
    <n v="2696.7792750460721"/>
    <m/>
  </r>
  <r>
    <m/>
    <x v="0"/>
    <s v="3.10 Asistencia administrativa"/>
    <m/>
    <m/>
    <x v="2"/>
    <s v="Asistente administrativa"/>
    <x v="1"/>
    <s v="UK"/>
    <s v="Asistente administrativa"/>
    <n v="14382.822800245716"/>
    <m/>
  </r>
  <r>
    <m/>
    <x v="0"/>
    <s v="GMS"/>
    <m/>
    <m/>
    <x v="2"/>
    <s v="GMS"/>
    <x v="5"/>
    <s v="UK"/>
    <s v="GMS"/>
    <n v="38350.32708125512"/>
    <m/>
  </r>
  <r>
    <s v="PRESUPUESTO UK"/>
    <x v="0"/>
    <m/>
    <m/>
    <m/>
    <x v="3"/>
    <m/>
    <x v="6"/>
    <m/>
    <m/>
    <n v="517729.41559694405"/>
    <m/>
  </r>
  <r>
    <s v="Producto 2.1: Sistema de mediciones de calibración desarrollado y una inter-calibración de las observaciones satelitales, aéreas y terrestres para mejorar la estimación de biomasa aérea "/>
    <x v="1"/>
    <s v="2.1.1 Compilación y procesamientos observaciones de GEDI L2A Elevation and Height Metrics Data Global Footprint Level "/>
    <s v="Informe de compilación y base de datos geolocalización de parcelas en base a observaciones GEDI y  valores referenciales biomasa"/>
    <s v=" 1 Base de datos de geolocalización de parcelas en base a observaciones GEDI y  valores referenciales biomasa"/>
    <x v="1"/>
    <s v="Especialista en compilación y procesamientos observaciones "/>
    <x v="7"/>
    <s v="AECID"/>
    <s v="Especialista en compilación y procesamientos observaciones "/>
    <n v="3739.5780647702404"/>
    <n v="7479.1561295404808"/>
  </r>
  <r>
    <m/>
    <x v="1"/>
    <m/>
    <m/>
    <m/>
    <x v="1"/>
    <s v="Equipo de computación"/>
    <x v="8"/>
    <s v="AECID"/>
    <s v="Equipo de computación"/>
    <n v="1750"/>
    <m/>
  </r>
  <r>
    <m/>
    <x v="1"/>
    <s v="2.1.2 Ejecución sobrevuelo LIDAR"/>
    <s v="Informe de sobrevuelo"/>
    <s v="1 Sobrevuelo región a definir"/>
    <x v="1"/>
    <s v="Sobrevuelo"/>
    <x v="9"/>
    <s v="AECID"/>
    <s v="Sobrevuelo"/>
    <n v="7000"/>
    <n v="8000"/>
  </r>
  <r>
    <m/>
    <x v="1"/>
    <m/>
    <m/>
    <m/>
    <x v="1"/>
    <s v="Especialista Biomasa"/>
    <x v="7"/>
    <s v="AECID"/>
    <s v="Especialista Biomasa"/>
    <n v="3112.9394602479942"/>
    <n v="12451.757840991977"/>
  </r>
  <r>
    <m/>
    <x v="1"/>
    <s v="2.1.3 Instalación de parcelas permanentes en Pantanal y Pando (12 parcelas )"/>
    <s v="Base de datos de parcelas, planillas de campo"/>
    <s v="12 parcelas instaladas"/>
    <x v="4"/>
    <s v="Equipo parcelas Pando"/>
    <x v="10"/>
    <s v="AECID"/>
    <s v="Sub-donación ACCEA parcelas Pando"/>
    <n v="11368"/>
    <n v="45472"/>
  </r>
  <r>
    <m/>
    <x v="1"/>
    <m/>
    <m/>
    <m/>
    <x v="1"/>
    <s v="Equipo parcelas resto de Bolivia"/>
    <x v="7"/>
    <s v="AECID"/>
    <s v="Equipo parcelas resto de Bolivia"/>
    <m/>
    <n v="16651.203501094093"/>
  </r>
  <r>
    <m/>
    <x v="1"/>
    <m/>
    <m/>
    <m/>
    <x v="1"/>
    <s v="Equipo de campo"/>
    <x v="11"/>
    <s v="AECID"/>
    <s v="Antenas, brújulas, cintas diamétricas"/>
    <m/>
    <n v="2000"/>
  </r>
  <r>
    <m/>
    <x v="1"/>
    <m/>
    <m/>
    <m/>
    <x v="1"/>
    <s v="Materiales de campo"/>
    <x v="11"/>
    <s v="AECID"/>
    <s v="Materiales especializado para la instalación de PPM"/>
    <m/>
    <n v="3000"/>
  </r>
  <r>
    <m/>
    <x v="1"/>
    <m/>
    <m/>
    <m/>
    <x v="1"/>
    <s v="Logistica instalación parcelas"/>
    <x v="12"/>
    <s v="AECID"/>
    <s v="Alquiler de vehículo, alojamiento alimentación en campo"/>
    <m/>
    <n v="9885.09"/>
  </r>
  <r>
    <m/>
    <x v="1"/>
    <s v="2.1.4. Traspaso efectivo de información e incremento de capacidades"/>
    <s v="Informes de talleres de capacitación"/>
    <s v="Al menos 12 técnicos capacitados"/>
    <x v="1"/>
    <s v="Pasajes"/>
    <x v="12"/>
    <s v="AECID"/>
    <s v="Pasajes"/>
    <n v="420"/>
    <n v="1120"/>
  </r>
  <r>
    <m/>
    <x v="1"/>
    <m/>
    <m/>
    <m/>
    <x v="1"/>
    <s v="Viaticos"/>
    <x v="12"/>
    <s v="AECID"/>
    <s v="Viaticos"/>
    <n v="1200"/>
    <n v="3200"/>
  </r>
  <r>
    <m/>
    <x v="1"/>
    <m/>
    <m/>
    <m/>
    <x v="1"/>
    <s v="Talleres"/>
    <x v="13"/>
    <s v="AECID"/>
    <s v="Talleres"/>
    <n v="2200"/>
    <n v="2500"/>
  </r>
  <r>
    <m/>
    <x v="1"/>
    <s v="2.1.5 Documentación ATDB Intercalibración (vuelo lidar"/>
    <s v="Informe ATDB"/>
    <s v="1 ATDB documentado"/>
    <x v="1"/>
    <s v="Experto Internacional MRV"/>
    <x v="14"/>
    <s v="AECID"/>
    <s v="Experto Internacional MRV"/>
    <m/>
    <n v="15000"/>
  </r>
  <r>
    <m/>
    <x v="1"/>
    <m/>
    <m/>
    <m/>
    <x v="1"/>
    <s v="Experto Nacional MRV"/>
    <x v="7"/>
    <s v="AECID"/>
    <s v="Experto Nacional MRV"/>
    <n v="3033.2949041575498"/>
    <n v="9099.8847124726472"/>
  </r>
  <r>
    <m/>
    <x v="1"/>
    <m/>
    <m/>
    <m/>
    <x v="1"/>
    <s v="Coordinador tecnico"/>
    <x v="7"/>
    <s v="AECID"/>
    <s v="Coordinador tecnico"/>
    <n v="7077.0733041575477"/>
    <n v="15923.414934354483"/>
  </r>
  <r>
    <m/>
    <x v="1"/>
    <m/>
    <m/>
    <m/>
    <x v="1"/>
    <s v="Asitente técnico"/>
    <x v="7"/>
    <s v="AECID"/>
    <s v="Asitente técnico"/>
    <n v="1008.9964349343544"/>
    <n v="3026.9893048030635"/>
  </r>
  <r>
    <m/>
    <x v="1"/>
    <m/>
    <m/>
    <m/>
    <x v="1"/>
    <s v="Pasajes"/>
    <x v="12"/>
    <s v="AECID"/>
    <s v="Pasajes"/>
    <m/>
    <n v="560"/>
  </r>
  <r>
    <m/>
    <x v="1"/>
    <m/>
    <m/>
    <m/>
    <x v="1"/>
    <s v="Viaticos"/>
    <x v="12"/>
    <s v="AECID"/>
    <s v="Viaticos"/>
    <m/>
    <n v="1200"/>
  </r>
  <r>
    <m/>
    <x v="1"/>
    <m/>
    <m/>
    <m/>
    <x v="1"/>
    <s v="Responsable Presupuestos"/>
    <x v="7"/>
    <s v="AECID"/>
    <s v="Responsable Presupuestos"/>
    <n v="1225.7199124726478"/>
    <n v="3677.1597374179428"/>
  </r>
  <r>
    <m/>
    <x v="1"/>
    <m/>
    <m/>
    <m/>
    <x v="1"/>
    <s v="Contadora"/>
    <x v="7"/>
    <s v="AECID"/>
    <s v="Contadora"/>
    <n v="944.20123238512031"/>
    <n v="3540.7546214442009"/>
  </r>
  <r>
    <m/>
    <x v="1"/>
    <m/>
    <m/>
    <m/>
    <x v="1"/>
    <s v="Administradora"/>
    <x v="7"/>
    <s v="AECID"/>
    <s v="Administradora"/>
    <n v="1230.0974835886213"/>
    <n v="3690.2924507658636"/>
  </r>
  <r>
    <m/>
    <x v="1"/>
    <m/>
    <m/>
    <m/>
    <x v="1"/>
    <s v="Programas y licencias"/>
    <x v="15"/>
    <s v="AECID"/>
    <s v="Programas y licencias"/>
    <m/>
    <n v="2100"/>
  </r>
  <r>
    <m/>
    <x v="1"/>
    <m/>
    <m/>
    <m/>
    <x v="1"/>
    <s v="Internet"/>
    <x v="16"/>
    <s v="AECID"/>
    <s v="Internet"/>
    <n v="1200"/>
    <n v="3600"/>
  </r>
  <r>
    <m/>
    <x v="1"/>
    <m/>
    <m/>
    <m/>
    <x v="1"/>
    <s v="Material de escritorio"/>
    <x v="17"/>
    <s v="AECID"/>
    <s v="Material de escritorio"/>
    <n v="300"/>
    <n v="900"/>
  </r>
  <r>
    <s v="Producto 2.2: Sistema de monitoreo y MRV desarrollado para los beneficios no vinculados al carbono forestal "/>
    <x v="2"/>
    <s v="2.2.1 Desarrollo de la línea de base y métricas de los beneficios no-relacionados al carbono en el sitio piloto "/>
    <s v="Informe ACCEA"/>
    <s v="1 Informe sobre métricas no carbono"/>
    <x v="4"/>
    <s v="Consultoría métricas no carbono"/>
    <x v="10"/>
    <s v="AECID"/>
    <s v="Sub-donación métricas no carbono"/>
    <n v="5000"/>
    <n v="25000"/>
  </r>
  <r>
    <m/>
    <x v="2"/>
    <s v="2.2.2 Integración de las métricas de los beneficios no-relacionados al carbono en el NREF "/>
    <m/>
    <s v="1 propuesta de integración de beneficios no realcionados al carbono en el NREF"/>
    <x v="1"/>
    <s v="Consultor PFNM "/>
    <x v="7"/>
    <s v="AECID"/>
    <s v="Consultores Monitoreo biodiversidad"/>
    <m/>
    <n v="12000"/>
  </r>
  <r>
    <m/>
    <x v="2"/>
    <m/>
    <m/>
    <m/>
    <x v="1"/>
    <s v="Equipo especializado monitoreo biodiversidad"/>
    <x v="8"/>
    <s v="AECID"/>
    <s v="Equipos monitoreo biodiversidad"/>
    <n v="3000"/>
    <n v="3000"/>
  </r>
  <r>
    <m/>
    <x v="2"/>
    <m/>
    <m/>
    <m/>
    <x v="1"/>
    <s v="Logistica monitoreo biodiversidad y PFNM"/>
    <x v="12"/>
    <s v="AECID"/>
    <s v="Alquiler de vehículo, alojamiento alimentación en campo"/>
    <m/>
    <n v="6891.18"/>
  </r>
  <r>
    <m/>
    <x v="2"/>
    <m/>
    <m/>
    <m/>
    <x v="1"/>
    <s v="Especialista SIG"/>
    <x v="7"/>
    <s v="AECID"/>
    <s v="Especialista SIG"/>
    <m/>
    <n v="7782.3486506199852"/>
  </r>
  <r>
    <m/>
    <x v="2"/>
    <m/>
    <m/>
    <m/>
    <x v="1"/>
    <s v="Consultor métricas"/>
    <x v="14"/>
    <s v="AECID"/>
    <s v="Consultor métricas"/>
    <m/>
    <n v="15000"/>
  </r>
  <r>
    <m/>
    <x v="2"/>
    <m/>
    <m/>
    <m/>
    <x v="1"/>
    <s v="Especilista Cadenas de valor"/>
    <x v="7"/>
    <s v="AECID"/>
    <s v="Especilista Cadenas de valor"/>
    <m/>
    <n v="7476.8914660831506"/>
  </r>
  <r>
    <m/>
    <x v="2"/>
    <m/>
    <m/>
    <m/>
    <x v="1"/>
    <s v="Equipo de computación"/>
    <x v="8"/>
    <s v="AECID"/>
    <s v="Equipo de computación"/>
    <m/>
    <n v="1500"/>
  </r>
  <r>
    <m/>
    <x v="2"/>
    <m/>
    <m/>
    <m/>
    <x v="1"/>
    <s v="Alquiler de vehículo"/>
    <x v="12"/>
    <s v="AECID"/>
    <s v="Alquiler de vehículo"/>
    <m/>
    <n v="3967.9066374908825"/>
  </r>
  <r>
    <m/>
    <x v="2"/>
    <m/>
    <m/>
    <m/>
    <x v="1"/>
    <s v="Combustible"/>
    <x v="12"/>
    <s v="AECID"/>
    <s v="Combustible"/>
    <m/>
    <n v="545.58716265499629"/>
  </r>
  <r>
    <m/>
    <x v="2"/>
    <m/>
    <m/>
    <m/>
    <x v="1"/>
    <s v="Diagramación e imprenta"/>
    <x v="18"/>
    <s v="AECID"/>
    <s v="Diagramación e imprenta"/>
    <m/>
    <n v="4000"/>
  </r>
  <r>
    <m/>
    <x v="2"/>
    <s v="2.2.3 Integración de las métricas de los beneficios no relacionados al carbono en el mecanismo de distribución de beneficios "/>
    <m/>
    <s v="1 propuesta de integración de beneficios no realcionados al carbono en el mecanismo de distribución de beneficios"/>
    <x v="1"/>
    <s v="Especialista en integración de las métricas "/>
    <x v="7"/>
    <s v="AECID"/>
    <s v="Especialista en integración de las métricas "/>
    <m/>
    <n v="5000"/>
  </r>
  <r>
    <m/>
    <x v="2"/>
    <m/>
    <m/>
    <m/>
    <x v="1"/>
    <s v="Pasajes"/>
    <x v="12"/>
    <s v="AECID"/>
    <s v="Pasajes"/>
    <m/>
    <n v="560"/>
  </r>
  <r>
    <m/>
    <x v="2"/>
    <m/>
    <m/>
    <m/>
    <x v="1"/>
    <s v="Viaticos"/>
    <x v="12"/>
    <s v="AECID"/>
    <s v="Viaticos"/>
    <m/>
    <n v="2000"/>
  </r>
  <r>
    <m/>
    <x v="2"/>
    <m/>
    <m/>
    <m/>
    <x v="1"/>
    <s v="Talleres"/>
    <x v="19"/>
    <s v="AECID"/>
    <s v="Talleres"/>
    <m/>
    <n v="1000"/>
  </r>
  <r>
    <m/>
    <x v="2"/>
    <s v="2.2.4 Implementación de mejoras al NREF y elaboración del informe de monitoreo para LEAF"/>
    <s v="FREL versión 4.0 documentada"/>
    <s v="FREL versión 4.0 documentada"/>
    <x v="1"/>
    <s v="Equipo Consultor MRV"/>
    <x v="7"/>
    <s v="AECID"/>
    <s v="Equipo Consultor MRV"/>
    <n v="26477.024070021882"/>
    <n v="35302.698760029176"/>
  </r>
  <r>
    <m/>
    <x v="2"/>
    <m/>
    <m/>
    <m/>
    <x v="1"/>
    <s v="Equipos de computacion"/>
    <x v="8"/>
    <s v="AECID"/>
    <s v="Equipos de computacion"/>
    <n v="7000"/>
    <m/>
  </r>
  <r>
    <s v="Producto 2.3: Fortalecimiento de las capacidades de gestión territorial y ambiental de las organizaciones sociales del departamento de Pando y el Gobierno Autónomo Indígena Originario Campesino de Charagua, mediante el apoyo a iniciativas comunitarias que promuevan la conservación de los bosques, la generación de ingresos y el empoderamiento de las mujeres y los jóvenes, en cumplimiento de las salvaguardas de Cancún"/>
    <x v="3"/>
    <s v="2.3.1 Contratación de consultores internacional seniror para el apoyo a la formulación de un plan de salvaguardas"/>
    <m/>
    <m/>
    <x v="5"/>
    <s v="Consultor comunicador "/>
    <x v="7"/>
    <s v="AECID"/>
    <s v="Consultor comunicador"/>
    <n v="0"/>
    <n v="5000"/>
  </r>
  <r>
    <m/>
    <x v="3"/>
    <m/>
    <m/>
    <m/>
    <x v="5"/>
    <s v="Consultor Salvaguardas"/>
    <x v="14"/>
    <s v="AECID"/>
    <s v="Consultores internacionales"/>
    <n v="8100"/>
    <n v="28500"/>
  </r>
  <r>
    <m/>
    <x v="3"/>
    <m/>
    <m/>
    <m/>
    <x v="5"/>
    <s v="Consultor Género"/>
    <x v="7"/>
    <s v="AECID"/>
    <s v="Consultores nacionales"/>
    <n v="3500"/>
    <n v="3500"/>
  </r>
  <r>
    <m/>
    <x v="3"/>
    <m/>
    <m/>
    <m/>
    <x v="5"/>
    <s v="Auditoria"/>
    <x v="20"/>
    <s v="AECID"/>
    <s v="Auditoria"/>
    <n v="0"/>
    <n v="10172.26"/>
  </r>
  <r>
    <m/>
    <x v="3"/>
    <s v="2.3.2. Contrataión de consultores senior para el apoyo técnico y operativo del resultado"/>
    <m/>
    <m/>
    <x v="5"/>
    <s v="Enlace en territorio"/>
    <x v="21"/>
    <s v="AECID"/>
    <s v="UNV"/>
    <n v="10500"/>
    <n v="21000"/>
  </r>
  <r>
    <m/>
    <x v="3"/>
    <m/>
    <m/>
    <m/>
    <x v="5"/>
    <s v="Pasajes"/>
    <x v="12"/>
    <s v="AECID"/>
    <s v="Pasajes (2 personas x 5 viajes)"/>
    <n v="2802.92"/>
    <n v="2802.92"/>
  </r>
  <r>
    <m/>
    <x v="3"/>
    <m/>
    <m/>
    <m/>
    <x v="5"/>
    <s v="Viáticos"/>
    <x v="12"/>
    <s v="AECID"/>
    <s v="Viaticos  (2 personas x 5 viajes x 3 días)"/>
    <n v="1500"/>
    <n v="1500"/>
  </r>
  <r>
    <m/>
    <x v="3"/>
    <m/>
    <m/>
    <m/>
    <x v="5"/>
    <s v="Alquiler de vehículo"/>
    <x v="12"/>
    <s v="AECID"/>
    <s v="Alquiler de vehiculo (5viajes x 2 días)"/>
    <n v="437.96"/>
    <n v="437.96"/>
  </r>
  <r>
    <m/>
    <x v="3"/>
    <m/>
    <m/>
    <m/>
    <x v="5"/>
    <s v="Combustible"/>
    <x v="12"/>
    <s v="AECID"/>
    <s v="Combustible (200 L x viaje)"/>
    <n v="272.99"/>
    <n v="272.99"/>
  </r>
  <r>
    <m/>
    <x v="3"/>
    <s v="2.3.3 Gestión del Proyecto"/>
    <m/>
    <m/>
    <x v="5"/>
    <s v="Talleres"/>
    <x v="19"/>
    <s v="AECID"/>
    <s v="Talleres (4 talleres)"/>
    <n v="1000"/>
    <n v="1927.67"/>
  </r>
  <r>
    <m/>
    <x v="3"/>
    <m/>
    <m/>
    <m/>
    <x v="2"/>
    <s v="Costos de gestión"/>
    <x v="5"/>
    <s v="AECID"/>
    <m/>
    <n v="9312.063589338879"/>
    <n v="30417.44927278103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EA63FF7-B020-462B-8F7C-C238DF4DA438}" name="TablaDinámica3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compact="0" compactData="0" multipleFieldFilters="0">
  <location ref="B3:E29" firstHeaderRow="0" firstDataRow="1" firstDataCol="2"/>
  <pivotFields count="12">
    <pivotField compact="0" outline="0" showAll="0" defaultSubtotal="0"/>
    <pivotField axis="axisRow" compact="0" outline="0" showAll="0" defaultSubtotal="0">
      <items count="4">
        <item x="1"/>
        <item x="2"/>
        <item x="3"/>
        <item h="1" x="0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23">
        <item x="14"/>
        <item x="7"/>
        <item m="1" x="22"/>
        <item x="21"/>
        <item x="12"/>
        <item x="9"/>
        <item x="11"/>
        <item x="16"/>
        <item x="17"/>
        <item x="10"/>
        <item x="8"/>
        <item x="15"/>
        <item x="18"/>
        <item x="5"/>
        <item x="13"/>
        <item x="19"/>
        <item x="0"/>
        <item x="1"/>
        <item x="3"/>
        <item x="2"/>
        <item x="4"/>
        <item x="6"/>
        <item x="20"/>
      </items>
    </pivotField>
    <pivotField compact="0" outline="0" showAll="0" defaultSubtotal="0"/>
    <pivotField compact="0" outline="0" showAll="0" defaultSubtotal="0"/>
    <pivotField dataField="1" compact="0" outline="0" showAll="0" defaultSubtotal="0"/>
    <pivotField dataField="1" compact="0" outline="0" showAll="0" defaultSubtotal="0"/>
  </pivotFields>
  <rowFields count="2">
    <field x="1"/>
    <field x="7"/>
  </rowFields>
  <rowItems count="26">
    <i>
      <x/>
      <x/>
    </i>
    <i r="1">
      <x v="1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4"/>
    </i>
    <i>
      <x v="1"/>
      <x/>
    </i>
    <i r="1">
      <x v="1"/>
    </i>
    <i r="1">
      <x v="4"/>
    </i>
    <i r="1">
      <x v="9"/>
    </i>
    <i r="1">
      <x v="10"/>
    </i>
    <i r="1">
      <x v="12"/>
    </i>
    <i r="1">
      <x v="15"/>
    </i>
    <i>
      <x v="2"/>
      <x/>
    </i>
    <i r="1">
      <x v="1"/>
    </i>
    <i r="1">
      <x v="3"/>
    </i>
    <i r="1">
      <x v="4"/>
    </i>
    <i r="1">
      <x v="13"/>
    </i>
    <i r="1">
      <x v="15"/>
    </i>
    <i r="1">
      <x v="22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de Monto USD 2024" fld="10" baseField="7" baseItem="0"/>
    <dataField name="Suma de MONTO USD 2025" fld="11" baseField="7" baseItem="0"/>
  </dataFields>
  <formats count="1">
    <format dxfId="0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B8AFA3E-F5AF-4619-88B0-F4D7EE64317D}" name="TablaDinámica4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compact="0" compactData="0" multipleFieldFilters="0">
  <location ref="B36:E43" firstHeaderRow="0" firstDataRow="1" firstDataCol="2"/>
  <pivotFields count="12">
    <pivotField compact="0" outline="0" showAll="0" defaultSubtotal="0"/>
    <pivotField axis="axisRow" compact="0" outline="0" showAll="0" defaultSubtotal="0">
      <items count="4">
        <item x="1"/>
        <item x="2"/>
        <item x="3"/>
        <item h="1" x="0"/>
      </items>
    </pivotField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6">
        <item x="0"/>
        <item x="1"/>
        <item x="4"/>
        <item x="2"/>
        <item x="5"/>
        <item x="3"/>
      </items>
    </pivotField>
    <pivotField compact="0" outline="0" showAll="0" defaultSubtotal="0"/>
    <pivotField compact="0" outline="0" showAll="0" defaultSubtotal="0">
      <items count="23">
        <item x="14"/>
        <item x="7"/>
        <item m="1" x="22"/>
        <item x="21"/>
        <item x="12"/>
        <item x="9"/>
        <item x="11"/>
        <item x="16"/>
        <item x="17"/>
        <item x="10"/>
        <item x="8"/>
        <item x="15"/>
        <item x="18"/>
        <item x="5"/>
        <item x="13"/>
        <item x="19"/>
        <item x="0"/>
        <item x="1"/>
        <item x="3"/>
        <item x="2"/>
        <item x="4"/>
        <item x="6"/>
        <item x="20"/>
      </items>
    </pivotField>
    <pivotField compact="0" outline="0" showAll="0" defaultSubtotal="0"/>
    <pivotField compact="0" outline="0" showAll="0" defaultSubtotal="0"/>
    <pivotField dataField="1" compact="0" outline="0" showAll="0" defaultSubtotal="0"/>
    <pivotField dataField="1" compact="0" outline="0" showAll="0" defaultSubtotal="0"/>
  </pivotFields>
  <rowFields count="2">
    <field x="1"/>
    <field x="5"/>
  </rowFields>
  <rowItems count="7">
    <i>
      <x/>
      <x v="1"/>
    </i>
    <i r="1">
      <x v="2"/>
    </i>
    <i>
      <x v="1"/>
      <x v="1"/>
    </i>
    <i r="1">
      <x v="2"/>
    </i>
    <i>
      <x v="2"/>
      <x v="3"/>
    </i>
    <i r="1"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de Monto USD 2024" fld="10" baseField="7" baseItem="0"/>
    <dataField name="Suma de MONTO USD 2025" fld="11" baseField="7" baseItem="0"/>
  </dataFields>
  <formats count="1">
    <format dxfId="1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FA0CE-7877-4430-9D61-3BCFC35478C7}">
  <dimension ref="A1:O151"/>
  <sheetViews>
    <sheetView tabSelected="1" topLeftCell="B86" zoomScale="80" zoomScaleNormal="80" zoomScaleSheetLayoutView="70" workbookViewId="0">
      <selection activeCell="N99" sqref="N99"/>
    </sheetView>
  </sheetViews>
  <sheetFormatPr baseColWidth="10" defaultColWidth="9.140625" defaultRowHeight="12.75" x14ac:dyDescent="0.2"/>
  <cols>
    <col min="1" max="1" width="25.42578125" style="6" customWidth="1"/>
    <col min="2" max="2" width="33.140625" style="6" customWidth="1"/>
    <col min="3" max="3" width="5.28515625" style="6" customWidth="1"/>
    <col min="4" max="4" width="46.85546875" style="17" customWidth="1"/>
    <col min="5" max="5" width="14.28515625" style="17" customWidth="1"/>
    <col min="6" max="6" width="13.42578125" style="17" customWidth="1"/>
    <col min="7" max="7" width="22.140625" style="6" customWidth="1"/>
    <col min="8" max="8" width="33" style="6" customWidth="1"/>
    <col min="9" max="9" width="22.42578125" style="6" customWidth="1"/>
    <col min="10" max="10" width="15" style="6" customWidth="1"/>
    <col min="11" max="11" width="29.5703125" style="6" customWidth="1"/>
    <col min="12" max="12" width="20.140625" style="16" customWidth="1"/>
    <col min="13" max="13" width="21.140625" style="16" customWidth="1"/>
    <col min="14" max="14" width="19.28515625" style="6" customWidth="1"/>
    <col min="15" max="15" width="11.85546875" style="6" customWidth="1"/>
    <col min="16" max="16384" width="9.140625" style="6"/>
  </cols>
  <sheetData>
    <row r="1" spans="1:13" ht="25.5" x14ac:dyDescent="0.2">
      <c r="B1" s="7" t="s">
        <v>332</v>
      </c>
      <c r="C1" s="89" t="s">
        <v>331</v>
      </c>
      <c r="D1" s="3" t="s">
        <v>1</v>
      </c>
      <c r="E1" s="3" t="s">
        <v>5</v>
      </c>
      <c r="F1" s="3" t="s">
        <v>6</v>
      </c>
      <c r="G1" s="2" t="s">
        <v>7</v>
      </c>
      <c r="H1" s="2" t="s">
        <v>8</v>
      </c>
      <c r="I1" s="2" t="s">
        <v>9</v>
      </c>
      <c r="J1" s="8" t="s">
        <v>10</v>
      </c>
      <c r="K1" s="8" t="s">
        <v>11</v>
      </c>
      <c r="L1" s="9" t="s">
        <v>12</v>
      </c>
      <c r="M1" s="9" t="s">
        <v>13</v>
      </c>
    </row>
    <row r="2" spans="1:13" ht="24.75" hidden="1" customHeight="1" x14ac:dyDescent="0.2">
      <c r="A2" s="6" t="s">
        <v>2</v>
      </c>
      <c r="B2" s="1" t="s">
        <v>3</v>
      </c>
      <c r="C2" s="90"/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8" t="s">
        <v>10</v>
      </c>
      <c r="K2" s="8" t="s">
        <v>11</v>
      </c>
      <c r="L2" s="9" t="s">
        <v>12</v>
      </c>
      <c r="M2" s="9" t="s">
        <v>13</v>
      </c>
    </row>
    <row r="3" spans="1:13" s="28" customFormat="1" ht="24.75" hidden="1" customHeight="1" x14ac:dyDescent="0.2">
      <c r="A3" s="95" t="s">
        <v>14</v>
      </c>
      <c r="B3" s="96" t="s">
        <v>15</v>
      </c>
      <c r="C3" s="41"/>
      <c r="D3" s="23" t="s">
        <v>16</v>
      </c>
      <c r="E3" s="23"/>
      <c r="F3" s="23"/>
      <c r="G3" s="24" t="s">
        <v>17</v>
      </c>
      <c r="H3" s="25" t="s">
        <v>18</v>
      </c>
      <c r="I3" s="26" t="s">
        <v>19</v>
      </c>
      <c r="J3" s="26" t="s">
        <v>20</v>
      </c>
      <c r="K3" s="25" t="s">
        <v>18</v>
      </c>
      <c r="L3" s="27">
        <v>5257.6706989934355</v>
      </c>
      <c r="M3" s="27"/>
    </row>
    <row r="4" spans="1:13" s="28" customFormat="1" ht="24.75" hidden="1" customHeight="1" x14ac:dyDescent="0.2">
      <c r="A4" s="95"/>
      <c r="B4" s="97"/>
      <c r="C4" s="42"/>
      <c r="D4" s="23" t="s">
        <v>21</v>
      </c>
      <c r="E4" s="23"/>
      <c r="F4" s="23"/>
      <c r="G4" s="24" t="s">
        <v>17</v>
      </c>
      <c r="H4" s="25" t="s">
        <v>22</v>
      </c>
      <c r="I4" s="26" t="s">
        <v>19</v>
      </c>
      <c r="J4" s="26" t="s">
        <v>20</v>
      </c>
      <c r="K4" s="25" t="s">
        <v>22</v>
      </c>
      <c r="L4" s="27">
        <v>14214.442013129101</v>
      </c>
      <c r="M4" s="27"/>
    </row>
    <row r="5" spans="1:13" s="28" customFormat="1" ht="24.75" hidden="1" customHeight="1" x14ac:dyDescent="0.2">
      <c r="A5" s="95"/>
      <c r="B5" s="97"/>
      <c r="C5" s="42"/>
      <c r="D5" s="23" t="s">
        <v>23</v>
      </c>
      <c r="E5" s="23"/>
      <c r="F5" s="23"/>
      <c r="G5" s="24" t="s">
        <v>17</v>
      </c>
      <c r="H5" s="25" t="s">
        <v>24</v>
      </c>
      <c r="I5" s="26" t="s">
        <v>19</v>
      </c>
      <c r="J5" s="26" t="s">
        <v>20</v>
      </c>
      <c r="K5" s="25" t="s">
        <v>24</v>
      </c>
      <c r="L5" s="27">
        <v>10153.172866520787</v>
      </c>
      <c r="M5" s="27"/>
    </row>
    <row r="6" spans="1:13" s="28" customFormat="1" ht="24.75" hidden="1" customHeight="1" x14ac:dyDescent="0.2">
      <c r="A6" s="95"/>
      <c r="B6" s="97"/>
      <c r="C6" s="42"/>
      <c r="D6" s="23" t="s">
        <v>25</v>
      </c>
      <c r="E6" s="23"/>
      <c r="F6" s="23"/>
      <c r="G6" s="24" t="s">
        <v>17</v>
      </c>
      <c r="H6" s="25" t="s">
        <v>26</v>
      </c>
      <c r="I6" s="26" t="s">
        <v>19</v>
      </c>
      <c r="J6" s="26" t="s">
        <v>20</v>
      </c>
      <c r="K6" s="25" t="s">
        <v>26</v>
      </c>
      <c r="L6" s="27">
        <v>10153.172866520787</v>
      </c>
      <c r="M6" s="27"/>
    </row>
    <row r="7" spans="1:13" s="28" customFormat="1" ht="24.75" hidden="1" customHeight="1" x14ac:dyDescent="0.2">
      <c r="A7" s="95"/>
      <c r="B7" s="97"/>
      <c r="C7" s="42"/>
      <c r="D7" s="23" t="s">
        <v>27</v>
      </c>
      <c r="E7" s="23"/>
      <c r="F7" s="23"/>
      <c r="G7" s="24" t="s">
        <v>17</v>
      </c>
      <c r="H7" s="25" t="s">
        <v>28</v>
      </c>
      <c r="I7" s="26" t="s">
        <v>19</v>
      </c>
      <c r="J7" s="26" t="s">
        <v>20</v>
      </c>
      <c r="K7" s="25" t="s">
        <v>28</v>
      </c>
      <c r="L7" s="27">
        <v>7107.2210065645504</v>
      </c>
      <c r="M7" s="27"/>
    </row>
    <row r="8" spans="1:13" s="28" customFormat="1" ht="24.75" hidden="1" customHeight="1" x14ac:dyDescent="0.2">
      <c r="A8" s="95"/>
      <c r="B8" s="97"/>
      <c r="C8" s="42"/>
      <c r="D8" s="23" t="s">
        <v>29</v>
      </c>
      <c r="E8" s="23"/>
      <c r="F8" s="23"/>
      <c r="G8" s="24" t="s">
        <v>17</v>
      </c>
      <c r="H8" s="25" t="s">
        <v>30</v>
      </c>
      <c r="I8" s="26" t="s">
        <v>19</v>
      </c>
      <c r="J8" s="26" t="s">
        <v>20</v>
      </c>
      <c r="K8" s="25" t="s">
        <v>30</v>
      </c>
      <c r="L8" s="27">
        <v>3127.1772428884024</v>
      </c>
      <c r="M8" s="27"/>
    </row>
    <row r="9" spans="1:13" s="28" customFormat="1" ht="24.75" hidden="1" customHeight="1" x14ac:dyDescent="0.2">
      <c r="A9" s="95"/>
      <c r="B9" s="97"/>
      <c r="C9" s="42"/>
      <c r="D9" s="23" t="s">
        <v>31</v>
      </c>
      <c r="E9" s="23"/>
      <c r="F9" s="23"/>
      <c r="G9" s="24" t="s">
        <v>17</v>
      </c>
      <c r="H9" s="25" t="s">
        <v>32</v>
      </c>
      <c r="I9" s="26" t="s">
        <v>19</v>
      </c>
      <c r="J9" s="26" t="s">
        <v>20</v>
      </c>
      <c r="K9" s="25" t="s">
        <v>32</v>
      </c>
      <c r="L9" s="27">
        <v>17768.052516411379</v>
      </c>
      <c r="M9" s="27"/>
    </row>
    <row r="10" spans="1:13" s="28" customFormat="1" ht="24.75" hidden="1" customHeight="1" x14ac:dyDescent="0.2">
      <c r="A10" s="95"/>
      <c r="B10" s="97"/>
      <c r="C10" s="42"/>
      <c r="D10" s="99" t="s">
        <v>33</v>
      </c>
      <c r="E10" s="23"/>
      <c r="F10" s="23"/>
      <c r="G10" s="24" t="s">
        <v>17</v>
      </c>
      <c r="H10" s="25" t="s">
        <v>34</v>
      </c>
      <c r="I10" s="26" t="s">
        <v>19</v>
      </c>
      <c r="J10" s="26" t="s">
        <v>20</v>
      </c>
      <c r="K10" s="25" t="s">
        <v>34</v>
      </c>
      <c r="L10" s="27">
        <v>7712.7666713347926</v>
      </c>
      <c r="M10" s="27"/>
    </row>
    <row r="11" spans="1:13" s="28" customFormat="1" ht="24.75" hidden="1" customHeight="1" x14ac:dyDescent="0.2">
      <c r="A11" s="95"/>
      <c r="B11" s="97"/>
      <c r="C11" s="42"/>
      <c r="D11" s="100"/>
      <c r="E11" s="23"/>
      <c r="F11" s="23"/>
      <c r="G11" s="24" t="s">
        <v>17</v>
      </c>
      <c r="H11" s="25"/>
      <c r="I11" s="26" t="s">
        <v>19</v>
      </c>
      <c r="J11" s="26" t="s">
        <v>20</v>
      </c>
      <c r="K11" s="25"/>
      <c r="L11" s="27">
        <v>1017.0678336980305</v>
      </c>
      <c r="M11" s="27"/>
    </row>
    <row r="12" spans="1:13" s="28" customFormat="1" ht="24.75" hidden="1" customHeight="1" x14ac:dyDescent="0.2">
      <c r="A12" s="95"/>
      <c r="B12" s="97"/>
      <c r="C12" s="42"/>
      <c r="D12" s="101"/>
      <c r="E12" s="23"/>
      <c r="F12" s="23"/>
      <c r="G12" s="24" t="s">
        <v>17</v>
      </c>
      <c r="H12" s="25"/>
      <c r="I12" s="26" t="s">
        <v>19</v>
      </c>
      <c r="J12" s="26" t="s">
        <v>20</v>
      </c>
      <c r="K12" s="25"/>
      <c r="L12" s="27">
        <v>3063.4573304157548</v>
      </c>
      <c r="M12" s="27"/>
    </row>
    <row r="13" spans="1:13" s="28" customFormat="1" ht="48" hidden="1" customHeight="1" x14ac:dyDescent="0.2">
      <c r="A13" s="95"/>
      <c r="B13" s="97"/>
      <c r="C13" s="42"/>
      <c r="D13" s="23" t="s">
        <v>35</v>
      </c>
      <c r="E13" s="23"/>
      <c r="F13" s="23"/>
      <c r="G13" s="24" t="s">
        <v>17</v>
      </c>
      <c r="H13" s="25" t="s">
        <v>36</v>
      </c>
      <c r="I13" s="26" t="s">
        <v>19</v>
      </c>
      <c r="J13" s="26" t="s">
        <v>20</v>
      </c>
      <c r="K13" s="25" t="s">
        <v>36</v>
      </c>
      <c r="L13" s="27">
        <v>8242.15900802334</v>
      </c>
      <c r="M13" s="27"/>
    </row>
    <row r="14" spans="1:13" s="28" customFormat="1" ht="24.75" hidden="1" customHeight="1" x14ac:dyDescent="0.2">
      <c r="A14" s="95"/>
      <c r="B14" s="97"/>
      <c r="C14" s="42"/>
      <c r="D14" s="99" t="s">
        <v>37</v>
      </c>
      <c r="E14" s="23"/>
      <c r="F14" s="23"/>
      <c r="G14" s="24" t="s">
        <v>17</v>
      </c>
      <c r="H14" s="25" t="s">
        <v>38</v>
      </c>
      <c r="I14" s="26" t="s">
        <v>39</v>
      </c>
      <c r="J14" s="26" t="s">
        <v>20</v>
      </c>
      <c r="K14" s="25" t="s">
        <v>38</v>
      </c>
      <c r="L14" s="27">
        <v>63964.989059080959</v>
      </c>
      <c r="M14" s="27"/>
    </row>
    <row r="15" spans="1:13" s="28" customFormat="1" ht="24.75" hidden="1" customHeight="1" x14ac:dyDescent="0.2">
      <c r="A15" s="95"/>
      <c r="B15" s="97"/>
      <c r="C15" s="42"/>
      <c r="D15" s="100"/>
      <c r="E15" s="23"/>
      <c r="F15" s="23"/>
      <c r="G15" s="24" t="s">
        <v>17</v>
      </c>
      <c r="H15" s="25" t="s">
        <v>40</v>
      </c>
      <c r="I15" s="26" t="s">
        <v>39</v>
      </c>
      <c r="J15" s="26" t="s">
        <v>20</v>
      </c>
      <c r="K15" s="25" t="s">
        <v>40</v>
      </c>
      <c r="L15" s="27">
        <v>1356.0904449307075</v>
      </c>
      <c r="M15" s="27"/>
    </row>
    <row r="16" spans="1:13" s="28" customFormat="1" ht="24.75" hidden="1" customHeight="1" x14ac:dyDescent="0.2">
      <c r="A16" s="95"/>
      <c r="B16" s="97"/>
      <c r="C16" s="42"/>
      <c r="D16" s="100"/>
      <c r="E16" s="23"/>
      <c r="F16" s="23"/>
      <c r="G16" s="24" t="s">
        <v>17</v>
      </c>
      <c r="H16" s="25" t="s">
        <v>41</v>
      </c>
      <c r="I16" s="26" t="s">
        <v>39</v>
      </c>
      <c r="J16" s="26" t="s">
        <v>20</v>
      </c>
      <c r="K16" s="25" t="s">
        <v>41</v>
      </c>
      <c r="L16" s="27">
        <v>17496.717724288839</v>
      </c>
      <c r="M16" s="27"/>
    </row>
    <row r="17" spans="1:13" s="28" customFormat="1" ht="24.75" hidden="1" customHeight="1" x14ac:dyDescent="0.2">
      <c r="A17" s="95"/>
      <c r="B17" s="97"/>
      <c r="C17" s="42"/>
      <c r="D17" s="100"/>
      <c r="E17" s="23"/>
      <c r="F17" s="23"/>
      <c r="G17" s="24" t="s">
        <v>17</v>
      </c>
      <c r="H17" s="25" t="s">
        <v>42</v>
      </c>
      <c r="I17" s="26" t="s">
        <v>39</v>
      </c>
      <c r="J17" s="26" t="s">
        <v>20</v>
      </c>
      <c r="K17" s="25" t="s">
        <v>42</v>
      </c>
      <c r="L17" s="27">
        <v>18380.743982494529</v>
      </c>
      <c r="M17" s="27"/>
    </row>
    <row r="18" spans="1:13" s="28" customFormat="1" ht="24.75" hidden="1" customHeight="1" x14ac:dyDescent="0.2">
      <c r="A18" s="95"/>
      <c r="B18" s="97"/>
      <c r="C18" s="42"/>
      <c r="D18" s="100"/>
      <c r="E18" s="23"/>
      <c r="F18" s="23"/>
      <c r="G18" s="24" t="s">
        <v>17</v>
      </c>
      <c r="H18" s="25" t="s">
        <v>43</v>
      </c>
      <c r="I18" s="26" t="s">
        <v>39</v>
      </c>
      <c r="J18" s="26" t="s">
        <v>20</v>
      </c>
      <c r="K18" s="25" t="s">
        <v>43</v>
      </c>
      <c r="L18" s="27">
        <v>0</v>
      </c>
      <c r="M18" s="27"/>
    </row>
    <row r="19" spans="1:13" s="28" customFormat="1" ht="24.75" hidden="1" customHeight="1" x14ac:dyDescent="0.2">
      <c r="A19" s="95"/>
      <c r="B19" s="97"/>
      <c r="C19" s="42"/>
      <c r="D19" s="101"/>
      <c r="E19" s="23"/>
      <c r="F19" s="23"/>
      <c r="G19" s="24" t="s">
        <v>17</v>
      </c>
      <c r="H19" s="25" t="s">
        <v>44</v>
      </c>
      <c r="I19" s="26" t="s">
        <v>45</v>
      </c>
      <c r="J19" s="26" t="s">
        <v>20</v>
      </c>
      <c r="K19" s="25" t="s">
        <v>44</v>
      </c>
      <c r="L19" s="27">
        <v>5241.7943107220999</v>
      </c>
      <c r="M19" s="27"/>
    </row>
    <row r="20" spans="1:13" s="28" customFormat="1" ht="24.75" hidden="1" customHeight="1" x14ac:dyDescent="0.2">
      <c r="A20" s="95"/>
      <c r="B20" s="97"/>
      <c r="C20" s="42"/>
      <c r="D20" s="23" t="s">
        <v>46</v>
      </c>
      <c r="E20" s="23"/>
      <c r="F20" s="23"/>
      <c r="G20" s="24" t="s">
        <v>47</v>
      </c>
      <c r="H20" s="25" t="s">
        <v>48</v>
      </c>
      <c r="I20" s="26" t="s">
        <v>19</v>
      </c>
      <c r="J20" s="26" t="s">
        <v>20</v>
      </c>
      <c r="K20" s="25" t="s">
        <v>48</v>
      </c>
      <c r="L20" s="27">
        <v>4742.34</v>
      </c>
      <c r="M20" s="27"/>
    </row>
    <row r="21" spans="1:13" s="28" customFormat="1" ht="24.75" hidden="1" customHeight="1" x14ac:dyDescent="0.2">
      <c r="A21" s="95"/>
      <c r="B21" s="97"/>
      <c r="C21" s="42"/>
      <c r="D21" s="23" t="s">
        <v>49</v>
      </c>
      <c r="E21" s="23"/>
      <c r="F21" s="23"/>
      <c r="G21" s="24" t="s">
        <v>47</v>
      </c>
      <c r="H21" s="25" t="s">
        <v>50</v>
      </c>
      <c r="I21" s="26" t="s">
        <v>19</v>
      </c>
      <c r="J21" s="26" t="s">
        <v>20</v>
      </c>
      <c r="K21" s="25" t="s">
        <v>50</v>
      </c>
      <c r="L21" s="27">
        <v>2696.78</v>
      </c>
      <c r="M21" s="27"/>
    </row>
    <row r="22" spans="1:13" s="28" customFormat="1" ht="24.75" hidden="1" customHeight="1" x14ac:dyDescent="0.2">
      <c r="A22" s="95"/>
      <c r="B22" s="97"/>
      <c r="C22" s="42"/>
      <c r="D22" s="23" t="s">
        <v>51</v>
      </c>
      <c r="E22" s="23"/>
      <c r="F22" s="23"/>
      <c r="G22" s="24" t="s">
        <v>47</v>
      </c>
      <c r="H22" s="25" t="s">
        <v>50</v>
      </c>
      <c r="I22" s="26" t="s">
        <v>19</v>
      </c>
      <c r="J22" s="26" t="s">
        <v>20</v>
      </c>
      <c r="K22" s="25" t="s">
        <v>50</v>
      </c>
      <c r="L22" s="27">
        <v>2696.7792750460721</v>
      </c>
      <c r="M22" s="27"/>
    </row>
    <row r="23" spans="1:13" s="28" customFormat="1" ht="24.75" hidden="1" customHeight="1" x14ac:dyDescent="0.2">
      <c r="A23" s="95"/>
      <c r="B23" s="97"/>
      <c r="C23" s="42"/>
      <c r="D23" s="23" t="s">
        <v>52</v>
      </c>
      <c r="E23" s="23"/>
      <c r="F23" s="23"/>
      <c r="G23" s="24" t="s">
        <v>17</v>
      </c>
      <c r="H23" s="25" t="s">
        <v>53</v>
      </c>
      <c r="I23" s="26" t="s">
        <v>19</v>
      </c>
      <c r="J23" s="26" t="s">
        <v>20</v>
      </c>
      <c r="K23" s="25" t="s">
        <v>53</v>
      </c>
      <c r="L23" s="27">
        <v>14768.587159562363</v>
      </c>
      <c r="M23" s="27"/>
    </row>
    <row r="24" spans="1:13" s="28" customFormat="1" ht="24.75" hidden="1" customHeight="1" x14ac:dyDescent="0.2">
      <c r="A24" s="95"/>
      <c r="B24" s="97"/>
      <c r="C24" s="42"/>
      <c r="D24" s="23" t="s">
        <v>54</v>
      </c>
      <c r="E24" s="23"/>
      <c r="F24" s="23"/>
      <c r="G24" s="24" t="s">
        <v>17</v>
      </c>
      <c r="H24" s="25" t="s">
        <v>55</v>
      </c>
      <c r="I24" s="26" t="s">
        <v>19</v>
      </c>
      <c r="J24" s="26" t="s">
        <v>20</v>
      </c>
      <c r="K24" s="25" t="s">
        <v>55</v>
      </c>
      <c r="L24" s="27">
        <v>7780.3505326039385</v>
      </c>
      <c r="M24" s="27"/>
    </row>
    <row r="25" spans="1:13" s="28" customFormat="1" ht="24.75" hidden="1" customHeight="1" x14ac:dyDescent="0.2">
      <c r="A25" s="95"/>
      <c r="B25" s="97"/>
      <c r="C25" s="42"/>
      <c r="D25" s="23" t="s">
        <v>56</v>
      </c>
      <c r="E25" s="23"/>
      <c r="F25" s="23"/>
      <c r="G25" s="24" t="s">
        <v>17</v>
      </c>
      <c r="H25" s="25" t="s">
        <v>57</v>
      </c>
      <c r="I25" s="26" t="s">
        <v>39</v>
      </c>
      <c r="J25" s="26" t="s">
        <v>20</v>
      </c>
      <c r="K25" s="25" t="s">
        <v>57</v>
      </c>
      <c r="L25" s="27">
        <v>1750.5470459518599</v>
      </c>
      <c r="M25" s="27"/>
    </row>
    <row r="26" spans="1:13" s="28" customFormat="1" ht="24.75" hidden="1" customHeight="1" x14ac:dyDescent="0.2">
      <c r="A26" s="95"/>
      <c r="B26" s="97"/>
      <c r="C26" s="42"/>
      <c r="D26" s="23" t="s">
        <v>58</v>
      </c>
      <c r="E26" s="23"/>
      <c r="F26" s="23"/>
      <c r="G26" s="24" t="s">
        <v>17</v>
      </c>
      <c r="H26" s="25" t="s">
        <v>59</v>
      </c>
      <c r="I26" s="26" t="s">
        <v>60</v>
      </c>
      <c r="J26" s="26" t="s">
        <v>20</v>
      </c>
      <c r="K26" s="25" t="s">
        <v>59</v>
      </c>
      <c r="L26" s="27">
        <v>2188.1838074398247</v>
      </c>
      <c r="M26" s="27"/>
    </row>
    <row r="27" spans="1:13" s="28" customFormat="1" ht="24.75" hidden="1" customHeight="1" x14ac:dyDescent="0.2">
      <c r="A27" s="95"/>
      <c r="B27" s="97"/>
      <c r="C27" s="42"/>
      <c r="D27" s="23" t="s">
        <v>61</v>
      </c>
      <c r="E27" s="23"/>
      <c r="F27" s="23"/>
      <c r="G27" s="24" t="s">
        <v>17</v>
      </c>
      <c r="H27" s="25" t="s">
        <v>62</v>
      </c>
      <c r="I27" s="26" t="s">
        <v>19</v>
      </c>
      <c r="J27" s="26" t="s">
        <v>20</v>
      </c>
      <c r="K27" s="25" t="s">
        <v>62</v>
      </c>
      <c r="L27" s="27">
        <v>4073.7793540481393</v>
      </c>
      <c r="M27" s="27"/>
    </row>
    <row r="28" spans="1:13" s="28" customFormat="1" ht="24.75" hidden="1" customHeight="1" x14ac:dyDescent="0.2">
      <c r="A28" s="95"/>
      <c r="B28" s="97"/>
      <c r="C28" s="42"/>
      <c r="D28" s="23" t="s">
        <v>63</v>
      </c>
      <c r="E28" s="23"/>
      <c r="F28" s="23"/>
      <c r="G28" s="24" t="s">
        <v>17</v>
      </c>
      <c r="H28" s="25" t="s">
        <v>64</v>
      </c>
      <c r="I28" s="26" t="s">
        <v>19</v>
      </c>
      <c r="J28" s="26" t="s">
        <v>20</v>
      </c>
      <c r="K28" s="25" t="s">
        <v>64</v>
      </c>
      <c r="L28" s="27">
        <v>5956.6392301094083</v>
      </c>
      <c r="M28" s="27"/>
    </row>
    <row r="29" spans="1:13" s="28" customFormat="1" ht="24.75" hidden="1" customHeight="1" x14ac:dyDescent="0.2">
      <c r="A29" s="95"/>
      <c r="B29" s="98"/>
      <c r="C29" s="43"/>
      <c r="D29" s="23" t="s">
        <v>65</v>
      </c>
      <c r="E29" s="23"/>
      <c r="F29" s="23"/>
      <c r="G29" s="24" t="s">
        <v>17</v>
      </c>
      <c r="H29" s="25" t="s">
        <v>66</v>
      </c>
      <c r="I29" s="26" t="s">
        <v>19</v>
      </c>
      <c r="J29" s="26" t="s">
        <v>20</v>
      </c>
      <c r="K29" s="25" t="s">
        <v>66</v>
      </c>
      <c r="L29" s="27">
        <v>6393.7514962975911</v>
      </c>
      <c r="M29" s="27"/>
    </row>
    <row r="30" spans="1:13" s="28" customFormat="1" ht="24.75" hidden="1" customHeight="1" x14ac:dyDescent="0.2">
      <c r="A30" s="95"/>
      <c r="B30" s="96" t="s">
        <v>67</v>
      </c>
      <c r="C30" s="41"/>
      <c r="D30" s="23" t="s">
        <v>68</v>
      </c>
      <c r="E30" s="23"/>
      <c r="F30" s="23"/>
      <c r="G30" s="24" t="s">
        <v>17</v>
      </c>
      <c r="H30" s="25" t="s">
        <v>69</v>
      </c>
      <c r="I30" s="26" t="s">
        <v>19</v>
      </c>
      <c r="J30" s="26" t="s">
        <v>20</v>
      </c>
      <c r="K30" s="29" t="s">
        <v>69</v>
      </c>
      <c r="L30" s="27">
        <v>30878.308971553608</v>
      </c>
      <c r="M30" s="27"/>
    </row>
    <row r="31" spans="1:13" s="28" customFormat="1" ht="24.75" hidden="1" customHeight="1" x14ac:dyDescent="0.2">
      <c r="A31" s="95"/>
      <c r="B31" s="97"/>
      <c r="C31" s="42"/>
      <c r="D31" s="23" t="s">
        <v>70</v>
      </c>
      <c r="E31" s="23"/>
      <c r="F31" s="23"/>
      <c r="G31" s="24" t="s">
        <v>17</v>
      </c>
      <c r="H31" s="25" t="s">
        <v>71</v>
      </c>
      <c r="I31" s="26" t="s">
        <v>19</v>
      </c>
      <c r="J31" s="26" t="s">
        <v>20</v>
      </c>
      <c r="K31" s="29" t="s">
        <v>71</v>
      </c>
      <c r="L31" s="27">
        <v>22222.319474835884</v>
      </c>
      <c r="M31" s="27"/>
    </row>
    <row r="32" spans="1:13" s="28" customFormat="1" ht="24.75" hidden="1" customHeight="1" x14ac:dyDescent="0.2">
      <c r="A32" s="95"/>
      <c r="B32" s="97"/>
      <c r="C32" s="42"/>
      <c r="D32" s="23" t="s">
        <v>72</v>
      </c>
      <c r="E32" s="23"/>
      <c r="F32" s="23"/>
      <c r="G32" s="24" t="s">
        <v>17</v>
      </c>
      <c r="H32" s="25" t="s">
        <v>73</v>
      </c>
      <c r="I32" s="26" t="s">
        <v>19</v>
      </c>
      <c r="J32" s="26" t="s">
        <v>20</v>
      </c>
      <c r="K32" s="29" t="s">
        <v>73</v>
      </c>
      <c r="L32" s="27">
        <v>20922.319474835887</v>
      </c>
      <c r="M32" s="27"/>
    </row>
    <row r="33" spans="1:13" s="28" customFormat="1" ht="24.75" hidden="1" customHeight="1" x14ac:dyDescent="0.2">
      <c r="A33" s="95"/>
      <c r="B33" s="97"/>
      <c r="C33" s="42"/>
      <c r="D33" s="23" t="s">
        <v>74</v>
      </c>
      <c r="E33" s="23"/>
      <c r="F33" s="23"/>
      <c r="G33" s="24" t="s">
        <v>17</v>
      </c>
      <c r="H33" s="25" t="s">
        <v>75</v>
      </c>
      <c r="I33" s="26" t="s">
        <v>19</v>
      </c>
      <c r="J33" s="26" t="s">
        <v>20</v>
      </c>
      <c r="K33" s="29" t="s">
        <v>75</v>
      </c>
      <c r="L33" s="27">
        <v>18434.792122538292</v>
      </c>
      <c r="M33" s="27"/>
    </row>
    <row r="34" spans="1:13" s="28" customFormat="1" ht="24.75" hidden="1" customHeight="1" x14ac:dyDescent="0.2">
      <c r="A34" s="95"/>
      <c r="B34" s="97"/>
      <c r="C34" s="42"/>
      <c r="D34" s="23" t="s">
        <v>76</v>
      </c>
      <c r="E34" s="23"/>
      <c r="F34" s="23"/>
      <c r="G34" s="24" t="s">
        <v>17</v>
      </c>
      <c r="H34" s="25" t="s">
        <v>77</v>
      </c>
      <c r="I34" s="26" t="s">
        <v>19</v>
      </c>
      <c r="J34" s="26" t="s">
        <v>20</v>
      </c>
      <c r="K34" s="29" t="s">
        <v>77</v>
      </c>
      <c r="L34" s="27">
        <v>17720.00875273523</v>
      </c>
      <c r="M34" s="27"/>
    </row>
    <row r="35" spans="1:13" s="28" customFormat="1" ht="24.75" hidden="1" customHeight="1" x14ac:dyDescent="0.2">
      <c r="A35" s="95"/>
      <c r="B35" s="97"/>
      <c r="C35" s="42"/>
      <c r="D35" s="23" t="s">
        <v>78</v>
      </c>
      <c r="E35" s="23"/>
      <c r="F35" s="23"/>
      <c r="G35" s="24" t="s">
        <v>17</v>
      </c>
      <c r="H35" s="25" t="s">
        <v>79</v>
      </c>
      <c r="I35" s="26" t="s">
        <v>19</v>
      </c>
      <c r="J35" s="26" t="s">
        <v>20</v>
      </c>
      <c r="K35" s="29" t="s">
        <v>79</v>
      </c>
      <c r="L35" s="27">
        <v>17720.00875273523</v>
      </c>
      <c r="M35" s="27"/>
    </row>
    <row r="36" spans="1:13" s="28" customFormat="1" ht="24.75" hidden="1" customHeight="1" x14ac:dyDescent="0.2">
      <c r="A36" s="95"/>
      <c r="B36" s="97"/>
      <c r="C36" s="42"/>
      <c r="D36" s="23" t="s">
        <v>80</v>
      </c>
      <c r="E36" s="23"/>
      <c r="F36" s="23"/>
      <c r="G36" s="24" t="s">
        <v>47</v>
      </c>
      <c r="H36" s="25" t="s">
        <v>48</v>
      </c>
      <c r="I36" s="26" t="s">
        <v>19</v>
      </c>
      <c r="J36" s="26" t="s">
        <v>20</v>
      </c>
      <c r="K36" s="29" t="s">
        <v>48</v>
      </c>
      <c r="L36" s="27">
        <v>5093.9164084203585</v>
      </c>
      <c r="M36" s="27"/>
    </row>
    <row r="37" spans="1:13" s="28" customFormat="1" ht="24.75" hidden="1" customHeight="1" x14ac:dyDescent="0.2">
      <c r="A37" s="95"/>
      <c r="B37" s="97"/>
      <c r="C37" s="42"/>
      <c r="D37" s="23" t="s">
        <v>81</v>
      </c>
      <c r="E37" s="23"/>
      <c r="F37" s="23"/>
      <c r="G37" s="24" t="s">
        <v>47</v>
      </c>
      <c r="H37" s="25" t="s">
        <v>50</v>
      </c>
      <c r="I37" s="26" t="s">
        <v>19</v>
      </c>
      <c r="J37" s="26" t="s">
        <v>20</v>
      </c>
      <c r="K37" s="29" t="s">
        <v>50</v>
      </c>
      <c r="L37" s="27">
        <v>2696.7792750460721</v>
      </c>
      <c r="M37" s="27"/>
    </row>
    <row r="38" spans="1:13" s="28" customFormat="1" ht="24.75" hidden="1" customHeight="1" x14ac:dyDescent="0.2">
      <c r="A38" s="95"/>
      <c r="B38" s="97"/>
      <c r="C38" s="42"/>
      <c r="D38" s="23" t="s">
        <v>82</v>
      </c>
      <c r="E38" s="23"/>
      <c r="F38" s="23"/>
      <c r="G38" s="24" t="s">
        <v>47</v>
      </c>
      <c r="H38" s="25" t="s">
        <v>50</v>
      </c>
      <c r="I38" s="26" t="s">
        <v>19</v>
      </c>
      <c r="J38" s="26" t="s">
        <v>20</v>
      </c>
      <c r="K38" s="29" t="s">
        <v>50</v>
      </c>
      <c r="L38" s="27">
        <v>2696.7792750460721</v>
      </c>
      <c r="M38" s="27"/>
    </row>
    <row r="39" spans="1:13" s="28" customFormat="1" ht="24.75" hidden="1" customHeight="1" x14ac:dyDescent="0.2">
      <c r="A39" s="95"/>
      <c r="B39" s="97"/>
      <c r="C39" s="42"/>
      <c r="D39" s="23" t="s">
        <v>83</v>
      </c>
      <c r="E39" s="23"/>
      <c r="F39" s="23"/>
      <c r="G39" s="24" t="s">
        <v>47</v>
      </c>
      <c r="H39" s="25" t="s">
        <v>84</v>
      </c>
      <c r="I39" s="26" t="s">
        <v>19</v>
      </c>
      <c r="J39" s="26" t="s">
        <v>20</v>
      </c>
      <c r="K39" s="29" t="s">
        <v>84</v>
      </c>
      <c r="L39" s="27">
        <v>14023.252230239599</v>
      </c>
      <c r="M39" s="27"/>
    </row>
    <row r="40" spans="1:13" s="28" customFormat="1" ht="24.75" hidden="1" customHeight="1" x14ac:dyDescent="0.2">
      <c r="A40" s="95"/>
      <c r="B40" s="97"/>
      <c r="C40" s="42"/>
      <c r="D40" s="23" t="s">
        <v>85</v>
      </c>
      <c r="E40" s="23"/>
      <c r="F40" s="23"/>
      <c r="G40" s="24" t="s">
        <v>17</v>
      </c>
      <c r="H40" s="25" t="s">
        <v>59</v>
      </c>
      <c r="I40" s="26" t="s">
        <v>60</v>
      </c>
      <c r="J40" s="26" t="s">
        <v>20</v>
      </c>
      <c r="K40" s="29" t="s">
        <v>59</v>
      </c>
      <c r="L40" s="27">
        <v>1376.8577680525163</v>
      </c>
      <c r="M40" s="27"/>
    </row>
    <row r="41" spans="1:13" s="28" customFormat="1" ht="24.75" hidden="1" customHeight="1" x14ac:dyDescent="0.2">
      <c r="A41" s="95"/>
      <c r="B41" s="97"/>
      <c r="C41" s="42"/>
      <c r="D41" s="23" t="s">
        <v>86</v>
      </c>
      <c r="E41" s="23"/>
      <c r="F41" s="23"/>
      <c r="G41" s="24" t="s">
        <v>17</v>
      </c>
      <c r="H41" s="25" t="s">
        <v>87</v>
      </c>
      <c r="I41" s="26" t="s">
        <v>39</v>
      </c>
      <c r="J41" s="26" t="s">
        <v>20</v>
      </c>
      <c r="K41" s="29" t="s">
        <v>87</v>
      </c>
      <c r="L41" s="27">
        <v>1112.2716298856701</v>
      </c>
      <c r="M41" s="27"/>
    </row>
    <row r="42" spans="1:13" s="28" customFormat="1" ht="24.75" hidden="1" customHeight="1" x14ac:dyDescent="0.2">
      <c r="A42" s="95"/>
      <c r="B42" s="98"/>
      <c r="C42" s="43"/>
      <c r="D42" s="23" t="s">
        <v>88</v>
      </c>
      <c r="E42" s="23"/>
      <c r="F42" s="23"/>
      <c r="G42" s="24" t="s">
        <v>17</v>
      </c>
      <c r="H42" s="25" t="s">
        <v>89</v>
      </c>
      <c r="I42" s="26" t="s">
        <v>39</v>
      </c>
      <c r="J42" s="26" t="s">
        <v>20</v>
      </c>
      <c r="K42" s="29" t="s">
        <v>89</v>
      </c>
      <c r="L42" s="27">
        <v>3355.9919867240001</v>
      </c>
      <c r="M42" s="27"/>
    </row>
    <row r="43" spans="1:13" s="28" customFormat="1" ht="24.75" hidden="1" customHeight="1" x14ac:dyDescent="0.2">
      <c r="A43" s="95"/>
      <c r="B43" s="102" t="s">
        <v>90</v>
      </c>
      <c r="C43" s="44"/>
      <c r="D43" s="23" t="s">
        <v>91</v>
      </c>
      <c r="E43" s="23"/>
      <c r="F43" s="23"/>
      <c r="G43" s="24" t="s">
        <v>47</v>
      </c>
      <c r="H43" s="25" t="s">
        <v>92</v>
      </c>
      <c r="I43" s="26" t="s">
        <v>19</v>
      </c>
      <c r="J43" s="26" t="s">
        <v>20</v>
      </c>
      <c r="K43" s="29" t="s">
        <v>92</v>
      </c>
      <c r="L43" s="27">
        <v>7191.4114001228581</v>
      </c>
      <c r="M43" s="27"/>
    </row>
    <row r="44" spans="1:13" s="28" customFormat="1" ht="24.75" hidden="1" customHeight="1" x14ac:dyDescent="0.2">
      <c r="A44" s="95"/>
      <c r="B44" s="102"/>
      <c r="C44" s="44"/>
      <c r="D44" s="23" t="s">
        <v>93</v>
      </c>
      <c r="E44" s="23"/>
      <c r="F44" s="23"/>
      <c r="G44" s="24" t="s">
        <v>47</v>
      </c>
      <c r="H44" s="25" t="s">
        <v>94</v>
      </c>
      <c r="I44" s="26" t="s">
        <v>19</v>
      </c>
      <c r="J44" s="26" t="s">
        <v>20</v>
      </c>
      <c r="K44" s="29" t="s">
        <v>94</v>
      </c>
      <c r="L44" s="27">
        <v>10787.119999999999</v>
      </c>
      <c r="M44" s="27"/>
    </row>
    <row r="45" spans="1:13" s="28" customFormat="1" ht="24.75" hidden="1" customHeight="1" x14ac:dyDescent="0.2">
      <c r="A45" s="95"/>
      <c r="B45" s="102"/>
      <c r="C45" s="44"/>
      <c r="D45" s="23" t="s">
        <v>95</v>
      </c>
      <c r="E45" s="23"/>
      <c r="F45" s="23"/>
      <c r="G45" s="24" t="s">
        <v>47</v>
      </c>
      <c r="H45" s="25" t="s">
        <v>94</v>
      </c>
      <c r="I45" s="26" t="s">
        <v>19</v>
      </c>
      <c r="J45" s="26" t="s">
        <v>20</v>
      </c>
      <c r="K45" s="29" t="s">
        <v>94</v>
      </c>
      <c r="L45" s="27">
        <v>8989.2642501535738</v>
      </c>
      <c r="M45" s="27"/>
    </row>
    <row r="46" spans="1:13" s="28" customFormat="1" ht="24.75" hidden="1" customHeight="1" x14ac:dyDescent="0.2">
      <c r="A46" s="95"/>
      <c r="B46" s="102"/>
      <c r="C46" s="41"/>
      <c r="D46" s="99" t="s">
        <v>96</v>
      </c>
      <c r="E46" s="23"/>
      <c r="F46" s="23"/>
      <c r="G46" s="24" t="s">
        <v>17</v>
      </c>
      <c r="H46" s="25" t="s">
        <v>97</v>
      </c>
      <c r="I46" s="26" t="s">
        <v>39</v>
      </c>
      <c r="J46" s="26" t="s">
        <v>20</v>
      </c>
      <c r="K46" s="29" t="s">
        <v>97</v>
      </c>
      <c r="L46" s="27">
        <v>7649.5238512035012</v>
      </c>
      <c r="M46" s="27"/>
    </row>
    <row r="47" spans="1:13" s="28" customFormat="1" ht="24.75" hidden="1" customHeight="1" x14ac:dyDescent="0.2">
      <c r="A47" s="95"/>
      <c r="B47" s="102"/>
      <c r="C47" s="43"/>
      <c r="D47" s="101"/>
      <c r="E47" s="23"/>
      <c r="F47" s="23"/>
      <c r="G47" s="24" t="s">
        <v>17</v>
      </c>
      <c r="H47" s="25" t="s">
        <v>98</v>
      </c>
      <c r="I47" s="26" t="s">
        <v>39</v>
      </c>
      <c r="J47" s="26" t="s">
        <v>20</v>
      </c>
      <c r="K47" s="29" t="s">
        <v>98</v>
      </c>
      <c r="L47" s="27">
        <v>7637.6388037928509</v>
      </c>
      <c r="M47" s="27"/>
    </row>
    <row r="48" spans="1:13" s="28" customFormat="1" ht="24.75" hidden="1" customHeight="1" x14ac:dyDescent="0.2">
      <c r="A48" s="95"/>
      <c r="B48" s="102"/>
      <c r="C48" s="44"/>
      <c r="D48" s="23" t="s">
        <v>99</v>
      </c>
      <c r="E48" s="23"/>
      <c r="F48" s="23"/>
      <c r="G48" s="24" t="s">
        <v>17</v>
      </c>
      <c r="H48" s="25" t="s">
        <v>59</v>
      </c>
      <c r="I48" s="26" t="s">
        <v>60</v>
      </c>
      <c r="J48" s="26" t="s">
        <v>20</v>
      </c>
      <c r="K48" s="29" t="s">
        <v>59</v>
      </c>
      <c r="L48" s="27">
        <v>6695.7928519328943</v>
      </c>
      <c r="M48" s="27"/>
    </row>
    <row r="49" spans="1:14" s="28" customFormat="1" ht="24.75" hidden="1" customHeight="1" x14ac:dyDescent="0.2">
      <c r="A49" s="95"/>
      <c r="B49" s="102"/>
      <c r="C49" s="44"/>
      <c r="D49" s="23" t="s">
        <v>100</v>
      </c>
      <c r="E49" s="23"/>
      <c r="F49" s="23"/>
      <c r="G49" s="24" t="s">
        <v>47</v>
      </c>
      <c r="H49" s="25" t="s">
        <v>48</v>
      </c>
      <c r="I49" s="26" t="s">
        <v>19</v>
      </c>
      <c r="J49" s="26" t="s">
        <v>20</v>
      </c>
      <c r="K49" s="29" t="s">
        <v>48</v>
      </c>
      <c r="L49" s="27">
        <v>5093.9164084203585</v>
      </c>
      <c r="M49" s="27"/>
    </row>
    <row r="50" spans="1:14" s="28" customFormat="1" ht="24.75" hidden="1" customHeight="1" x14ac:dyDescent="0.2">
      <c r="A50" s="95"/>
      <c r="B50" s="102"/>
      <c r="C50" s="44"/>
      <c r="D50" s="23" t="s">
        <v>101</v>
      </c>
      <c r="E50" s="23"/>
      <c r="F50" s="23"/>
      <c r="G50" s="24" t="s">
        <v>47</v>
      </c>
      <c r="H50" s="25" t="s">
        <v>50</v>
      </c>
      <c r="I50" s="26" t="s">
        <v>19</v>
      </c>
      <c r="J50" s="26" t="s">
        <v>20</v>
      </c>
      <c r="K50" s="29" t="s">
        <v>50</v>
      </c>
      <c r="L50" s="27">
        <v>2696.7792750460721</v>
      </c>
      <c r="M50" s="27"/>
    </row>
    <row r="51" spans="1:14" s="28" customFormat="1" ht="24.75" hidden="1" customHeight="1" x14ac:dyDescent="0.2">
      <c r="A51" s="95"/>
      <c r="B51" s="102"/>
      <c r="C51" s="44"/>
      <c r="D51" s="23" t="s">
        <v>102</v>
      </c>
      <c r="E51" s="23"/>
      <c r="F51" s="23"/>
      <c r="G51" s="24" t="s">
        <v>47</v>
      </c>
      <c r="H51" s="25" t="s">
        <v>50</v>
      </c>
      <c r="I51" s="26" t="s">
        <v>19</v>
      </c>
      <c r="J51" s="26" t="s">
        <v>20</v>
      </c>
      <c r="K51" s="29" t="s">
        <v>50</v>
      </c>
      <c r="L51" s="27">
        <v>2696.7792750460721</v>
      </c>
      <c r="M51" s="27"/>
    </row>
    <row r="52" spans="1:14" s="28" customFormat="1" ht="24.75" hidden="1" customHeight="1" x14ac:dyDescent="0.2">
      <c r="A52" s="95"/>
      <c r="B52" s="102"/>
      <c r="C52" s="44"/>
      <c r="D52" s="23" t="s">
        <v>103</v>
      </c>
      <c r="E52" s="23"/>
      <c r="F52" s="23"/>
      <c r="G52" s="24" t="s">
        <v>47</v>
      </c>
      <c r="H52" s="25" t="s">
        <v>104</v>
      </c>
      <c r="I52" s="26" t="s">
        <v>19</v>
      </c>
      <c r="J52" s="26" t="s">
        <v>20</v>
      </c>
      <c r="K52" s="25" t="s">
        <v>104</v>
      </c>
      <c r="L52" s="27">
        <v>14382.822800245716</v>
      </c>
      <c r="M52" s="27"/>
    </row>
    <row r="53" spans="1:14" s="28" customFormat="1" ht="24.75" hidden="1" customHeight="1" x14ac:dyDescent="0.2">
      <c r="A53" s="95"/>
      <c r="B53" s="102"/>
      <c r="C53" s="41"/>
      <c r="D53" s="30" t="s">
        <v>105</v>
      </c>
      <c r="E53" s="30"/>
      <c r="F53" s="30"/>
      <c r="G53" s="24" t="s">
        <v>47</v>
      </c>
      <c r="H53" s="25" t="s">
        <v>105</v>
      </c>
      <c r="I53" s="26" t="s">
        <v>106</v>
      </c>
      <c r="J53" s="26" t="s">
        <v>20</v>
      </c>
      <c r="K53" s="25" t="s">
        <v>105</v>
      </c>
      <c r="L53" s="27">
        <f>+SUM(L3:L52)*8%</f>
        <v>38350.32708125512</v>
      </c>
      <c r="M53" s="27"/>
    </row>
    <row r="54" spans="1:14" x14ac:dyDescent="0.2">
      <c r="B54" s="103" t="s">
        <v>107</v>
      </c>
      <c r="C54" s="103"/>
      <c r="D54" s="103"/>
      <c r="E54" s="103"/>
      <c r="F54" s="103"/>
      <c r="G54" s="103"/>
      <c r="H54" s="103"/>
      <c r="I54" s="103"/>
      <c r="J54" s="103"/>
      <c r="K54" s="104"/>
      <c r="L54" s="10">
        <f>+SUM(L3:L53)</f>
        <v>517729.41559694405</v>
      </c>
      <c r="M54" s="10"/>
    </row>
    <row r="55" spans="1:14" ht="24.75" customHeight="1" x14ac:dyDescent="0.2">
      <c r="A55" s="105" t="s">
        <v>108</v>
      </c>
      <c r="B55" s="107" t="s">
        <v>109</v>
      </c>
      <c r="C55" s="91">
        <v>2.1</v>
      </c>
      <c r="D55" s="110" t="s">
        <v>110</v>
      </c>
      <c r="E55" s="112" t="s">
        <v>111</v>
      </c>
      <c r="F55" s="112" t="s">
        <v>112</v>
      </c>
      <c r="G55" s="31" t="s">
        <v>17</v>
      </c>
      <c r="H55" s="32" t="s">
        <v>113</v>
      </c>
      <c r="I55" s="33" t="s">
        <v>114</v>
      </c>
      <c r="J55" s="33" t="s">
        <v>115</v>
      </c>
      <c r="K55" s="32" t="s">
        <v>113</v>
      </c>
      <c r="L55" s="86">
        <v>3739.5780647702404</v>
      </c>
      <c r="M55" s="87">
        <v>7479.1561295404808</v>
      </c>
      <c r="N55" s="20">
        <f>+L55+M55</f>
        <v>11218.73419431072</v>
      </c>
    </row>
    <row r="56" spans="1:14" ht="24.75" customHeight="1" x14ac:dyDescent="0.2">
      <c r="A56" s="105"/>
      <c r="B56" s="108"/>
      <c r="C56" s="91">
        <v>2.1</v>
      </c>
      <c r="D56" s="111"/>
      <c r="E56" s="113"/>
      <c r="F56" s="113"/>
      <c r="G56" s="31" t="s">
        <v>17</v>
      </c>
      <c r="H56" s="32" t="s">
        <v>116</v>
      </c>
      <c r="I56" s="33" t="s">
        <v>117</v>
      </c>
      <c r="J56" s="33" t="s">
        <v>115</v>
      </c>
      <c r="K56" s="32" t="s">
        <v>116</v>
      </c>
      <c r="L56" s="86">
        <v>1750</v>
      </c>
      <c r="M56" s="87"/>
      <c r="N56" s="20">
        <f t="shared" ref="N56:N95" si="0">+L56+M56</f>
        <v>1750</v>
      </c>
    </row>
    <row r="57" spans="1:14" ht="24.75" customHeight="1" x14ac:dyDescent="0.2">
      <c r="A57" s="105"/>
      <c r="B57" s="108"/>
      <c r="C57" s="91">
        <v>2.1</v>
      </c>
      <c r="D57" s="110" t="s">
        <v>118</v>
      </c>
      <c r="E57" s="112" t="s">
        <v>119</v>
      </c>
      <c r="F57" s="112" t="s">
        <v>330</v>
      </c>
      <c r="G57" s="31" t="s">
        <v>17</v>
      </c>
      <c r="H57" s="32" t="s">
        <v>120</v>
      </c>
      <c r="I57" s="33" t="s">
        <v>121</v>
      </c>
      <c r="J57" s="33" t="s">
        <v>115</v>
      </c>
      <c r="K57" s="32" t="s">
        <v>120</v>
      </c>
      <c r="L57" s="86">
        <v>7000</v>
      </c>
      <c r="M57" s="87">
        <v>8000</v>
      </c>
      <c r="N57" s="20">
        <f t="shared" si="0"/>
        <v>15000</v>
      </c>
    </row>
    <row r="58" spans="1:14" ht="24.75" customHeight="1" x14ac:dyDescent="0.2">
      <c r="A58" s="105"/>
      <c r="B58" s="108"/>
      <c r="C58" s="91">
        <v>2.1</v>
      </c>
      <c r="D58" s="111"/>
      <c r="E58" s="114"/>
      <c r="F58" s="114"/>
      <c r="G58" s="31" t="s">
        <v>17</v>
      </c>
      <c r="H58" s="32" t="s">
        <v>122</v>
      </c>
      <c r="I58" s="33" t="s">
        <v>114</v>
      </c>
      <c r="J58" s="33" t="s">
        <v>115</v>
      </c>
      <c r="K58" s="32" t="s">
        <v>122</v>
      </c>
      <c r="L58" s="86">
        <v>3112.9394602479942</v>
      </c>
      <c r="M58" s="87">
        <v>12451.757840991977</v>
      </c>
      <c r="N58" s="20">
        <f t="shared" si="0"/>
        <v>15564.697301239972</v>
      </c>
    </row>
    <row r="59" spans="1:14" ht="24.75" customHeight="1" x14ac:dyDescent="0.2">
      <c r="A59" s="105"/>
      <c r="B59" s="108"/>
      <c r="C59" s="91">
        <v>2.1</v>
      </c>
      <c r="D59" s="110" t="s">
        <v>123</v>
      </c>
      <c r="E59" s="112" t="s">
        <v>124</v>
      </c>
      <c r="F59" s="112" t="s">
        <v>125</v>
      </c>
      <c r="G59" s="31" t="s">
        <v>126</v>
      </c>
      <c r="H59" s="32" t="s">
        <v>127</v>
      </c>
      <c r="I59" s="33" t="s">
        <v>128</v>
      </c>
      <c r="J59" s="33" t="s">
        <v>115</v>
      </c>
      <c r="K59" s="32" t="s">
        <v>129</v>
      </c>
      <c r="L59" s="86">
        <v>11368</v>
      </c>
      <c r="M59" s="87">
        <v>45472</v>
      </c>
      <c r="N59" s="20">
        <f t="shared" si="0"/>
        <v>56840</v>
      </c>
    </row>
    <row r="60" spans="1:14" ht="24.75" customHeight="1" x14ac:dyDescent="0.2">
      <c r="A60" s="105"/>
      <c r="B60" s="108"/>
      <c r="C60" s="91">
        <v>2.1</v>
      </c>
      <c r="D60" s="115"/>
      <c r="E60" s="114"/>
      <c r="F60" s="114"/>
      <c r="G60" s="31" t="s">
        <v>17</v>
      </c>
      <c r="H60" s="32" t="s">
        <v>130</v>
      </c>
      <c r="I60" s="33" t="s">
        <v>114</v>
      </c>
      <c r="J60" s="33" t="s">
        <v>115</v>
      </c>
      <c r="K60" s="32" t="s">
        <v>130</v>
      </c>
      <c r="L60" s="86"/>
      <c r="M60" s="87">
        <v>16651.203501094093</v>
      </c>
      <c r="N60" s="20">
        <f t="shared" si="0"/>
        <v>16651.203501094093</v>
      </c>
    </row>
    <row r="61" spans="1:14" ht="24.75" customHeight="1" x14ac:dyDescent="0.2">
      <c r="A61" s="105"/>
      <c r="B61" s="108"/>
      <c r="C61" s="91">
        <v>2.1</v>
      </c>
      <c r="D61" s="115"/>
      <c r="E61" s="114"/>
      <c r="F61" s="114"/>
      <c r="G61" s="31" t="s">
        <v>17</v>
      </c>
      <c r="H61" s="32" t="s">
        <v>131</v>
      </c>
      <c r="I61" s="33" t="s">
        <v>132</v>
      </c>
      <c r="J61" s="33" t="s">
        <v>115</v>
      </c>
      <c r="K61" s="32" t="s">
        <v>133</v>
      </c>
      <c r="L61" s="86"/>
      <c r="M61" s="87">
        <v>2000</v>
      </c>
      <c r="N61" s="20">
        <f t="shared" si="0"/>
        <v>2000</v>
      </c>
    </row>
    <row r="62" spans="1:14" ht="24.75" customHeight="1" x14ac:dyDescent="0.2">
      <c r="A62" s="105"/>
      <c r="B62" s="108"/>
      <c r="C62" s="91">
        <v>2.1</v>
      </c>
      <c r="D62" s="115"/>
      <c r="E62" s="114"/>
      <c r="F62" s="114"/>
      <c r="G62" s="31" t="s">
        <v>17</v>
      </c>
      <c r="H62" s="32" t="s">
        <v>44</v>
      </c>
      <c r="I62" s="33" t="s">
        <v>132</v>
      </c>
      <c r="J62" s="33" t="s">
        <v>115</v>
      </c>
      <c r="K62" s="32" t="s">
        <v>134</v>
      </c>
      <c r="L62" s="86"/>
      <c r="M62" s="87">
        <v>3000</v>
      </c>
      <c r="N62" s="20">
        <f t="shared" si="0"/>
        <v>3000</v>
      </c>
    </row>
    <row r="63" spans="1:14" ht="24.75" customHeight="1" x14ac:dyDescent="0.2">
      <c r="A63" s="105"/>
      <c r="B63" s="108"/>
      <c r="C63" s="91">
        <v>2.1</v>
      </c>
      <c r="D63" s="111"/>
      <c r="E63" s="113"/>
      <c r="F63" s="113"/>
      <c r="G63" s="31" t="s">
        <v>17</v>
      </c>
      <c r="H63" s="32" t="s">
        <v>135</v>
      </c>
      <c r="I63" s="33" t="s">
        <v>136</v>
      </c>
      <c r="J63" s="33" t="s">
        <v>115</v>
      </c>
      <c r="K63" s="32" t="s">
        <v>137</v>
      </c>
      <c r="L63" s="86"/>
      <c r="M63" s="87">
        <v>9885.09</v>
      </c>
      <c r="N63" s="20">
        <f t="shared" si="0"/>
        <v>9885.09</v>
      </c>
    </row>
    <row r="64" spans="1:14" ht="24.75" customHeight="1" x14ac:dyDescent="0.2">
      <c r="A64" s="105"/>
      <c r="B64" s="108"/>
      <c r="C64" s="91">
        <v>2.1</v>
      </c>
      <c r="D64" s="110" t="s">
        <v>138</v>
      </c>
      <c r="E64" s="112" t="s">
        <v>139</v>
      </c>
      <c r="F64" s="112" t="s">
        <v>140</v>
      </c>
      <c r="G64" s="31" t="s">
        <v>17</v>
      </c>
      <c r="H64" s="32" t="s">
        <v>141</v>
      </c>
      <c r="I64" s="33" t="s">
        <v>136</v>
      </c>
      <c r="J64" s="33" t="s">
        <v>115</v>
      </c>
      <c r="K64" s="32" t="s">
        <v>141</v>
      </c>
      <c r="L64" s="86">
        <v>420</v>
      </c>
      <c r="M64" s="87">
        <v>1120</v>
      </c>
      <c r="N64" s="20">
        <f t="shared" si="0"/>
        <v>1540</v>
      </c>
    </row>
    <row r="65" spans="1:14" ht="24.75" customHeight="1" x14ac:dyDescent="0.2">
      <c r="A65" s="105"/>
      <c r="B65" s="108"/>
      <c r="C65" s="91">
        <v>2.1</v>
      </c>
      <c r="D65" s="115"/>
      <c r="E65" s="114"/>
      <c r="F65" s="114"/>
      <c r="G65" s="31" t="s">
        <v>17</v>
      </c>
      <c r="H65" s="32" t="s">
        <v>142</v>
      </c>
      <c r="I65" s="33" t="s">
        <v>136</v>
      </c>
      <c r="J65" s="33" t="s">
        <v>115</v>
      </c>
      <c r="K65" s="32" t="s">
        <v>142</v>
      </c>
      <c r="L65" s="86">
        <v>1200</v>
      </c>
      <c r="M65" s="87">
        <v>3200</v>
      </c>
      <c r="N65" s="20">
        <f t="shared" si="0"/>
        <v>4400</v>
      </c>
    </row>
    <row r="66" spans="1:14" ht="24.75" customHeight="1" x14ac:dyDescent="0.2">
      <c r="A66" s="105"/>
      <c r="B66" s="108"/>
      <c r="C66" s="91">
        <v>2.1</v>
      </c>
      <c r="D66" s="111"/>
      <c r="E66" s="113"/>
      <c r="F66" s="113"/>
      <c r="G66" s="31" t="s">
        <v>17</v>
      </c>
      <c r="H66" s="32" t="s">
        <v>143</v>
      </c>
      <c r="I66" s="33" t="s">
        <v>144</v>
      </c>
      <c r="J66" s="33" t="s">
        <v>115</v>
      </c>
      <c r="K66" s="32" t="s">
        <v>143</v>
      </c>
      <c r="L66" s="88">
        <v>2200</v>
      </c>
      <c r="M66" s="87">
        <v>2500</v>
      </c>
      <c r="N66" s="20">
        <f t="shared" si="0"/>
        <v>4700</v>
      </c>
    </row>
    <row r="67" spans="1:14" ht="24.75" customHeight="1" x14ac:dyDescent="0.2">
      <c r="A67" s="105"/>
      <c r="B67" s="108"/>
      <c r="C67" s="91">
        <v>2.1</v>
      </c>
      <c r="D67" s="110" t="s">
        <v>145</v>
      </c>
      <c r="E67" s="112" t="s">
        <v>146</v>
      </c>
      <c r="F67" s="112" t="s">
        <v>147</v>
      </c>
      <c r="G67" s="31" t="s">
        <v>17</v>
      </c>
      <c r="H67" s="32" t="s">
        <v>148</v>
      </c>
      <c r="I67" s="33" t="s">
        <v>149</v>
      </c>
      <c r="J67" s="33" t="s">
        <v>115</v>
      </c>
      <c r="K67" s="32" t="s">
        <v>148</v>
      </c>
      <c r="L67" s="86"/>
      <c r="M67" s="87">
        <v>15000</v>
      </c>
      <c r="N67" s="20">
        <f t="shared" si="0"/>
        <v>15000</v>
      </c>
    </row>
    <row r="68" spans="1:14" ht="24.75" customHeight="1" x14ac:dyDescent="0.2">
      <c r="A68" s="105"/>
      <c r="B68" s="108"/>
      <c r="C68" s="91">
        <v>2.1</v>
      </c>
      <c r="D68" s="115"/>
      <c r="E68" s="114"/>
      <c r="F68" s="114"/>
      <c r="G68" s="31" t="s">
        <v>17</v>
      </c>
      <c r="H68" s="32" t="s">
        <v>150</v>
      </c>
      <c r="I68" s="33" t="s">
        <v>114</v>
      </c>
      <c r="J68" s="33" t="s">
        <v>115</v>
      </c>
      <c r="K68" s="32" t="s">
        <v>150</v>
      </c>
      <c r="L68" s="86">
        <v>3033.2949041575498</v>
      </c>
      <c r="M68" s="87">
        <v>9099.8847124726472</v>
      </c>
      <c r="N68" s="20">
        <f t="shared" si="0"/>
        <v>12133.179616630197</v>
      </c>
    </row>
    <row r="69" spans="1:14" ht="24.75" customHeight="1" x14ac:dyDescent="0.2">
      <c r="A69" s="105"/>
      <c r="B69" s="108"/>
      <c r="C69" s="91">
        <v>2.1</v>
      </c>
      <c r="D69" s="115"/>
      <c r="E69" s="114"/>
      <c r="F69" s="114"/>
      <c r="G69" s="31" t="s">
        <v>17</v>
      </c>
      <c r="H69" s="32" t="s">
        <v>151</v>
      </c>
      <c r="I69" s="33" t="s">
        <v>114</v>
      </c>
      <c r="J69" s="33" t="s">
        <v>115</v>
      </c>
      <c r="K69" s="32" t="s">
        <v>151</v>
      </c>
      <c r="L69" s="86">
        <v>7077.0733041575477</v>
      </c>
      <c r="M69" s="87">
        <v>15923.414934354483</v>
      </c>
      <c r="N69" s="20">
        <f t="shared" si="0"/>
        <v>23000.488238512029</v>
      </c>
    </row>
    <row r="70" spans="1:14" ht="24.75" customHeight="1" x14ac:dyDescent="0.2">
      <c r="A70" s="105"/>
      <c r="B70" s="108"/>
      <c r="C70" s="91">
        <v>2.1</v>
      </c>
      <c r="D70" s="115"/>
      <c r="E70" s="114"/>
      <c r="F70" s="114"/>
      <c r="G70" s="31" t="s">
        <v>17</v>
      </c>
      <c r="H70" s="32" t="s">
        <v>152</v>
      </c>
      <c r="I70" s="33" t="s">
        <v>114</v>
      </c>
      <c r="J70" s="33" t="s">
        <v>115</v>
      </c>
      <c r="K70" s="32" t="s">
        <v>152</v>
      </c>
      <c r="L70" s="86">
        <v>1008.9964349343544</v>
      </c>
      <c r="M70" s="87">
        <v>3026.9893048030635</v>
      </c>
      <c r="N70" s="20">
        <f t="shared" si="0"/>
        <v>4035.985739737418</v>
      </c>
    </row>
    <row r="71" spans="1:14" ht="24.75" customHeight="1" x14ac:dyDescent="0.2">
      <c r="A71" s="105"/>
      <c r="B71" s="108"/>
      <c r="C71" s="91">
        <v>2.1</v>
      </c>
      <c r="D71" s="115"/>
      <c r="E71" s="114"/>
      <c r="F71" s="114"/>
      <c r="G71" s="31" t="s">
        <v>17</v>
      </c>
      <c r="H71" s="32" t="s">
        <v>141</v>
      </c>
      <c r="I71" s="33" t="s">
        <v>136</v>
      </c>
      <c r="J71" s="33" t="s">
        <v>115</v>
      </c>
      <c r="K71" s="32" t="s">
        <v>141</v>
      </c>
      <c r="L71" s="86"/>
      <c r="M71" s="87">
        <v>560</v>
      </c>
      <c r="N71" s="20">
        <f t="shared" si="0"/>
        <v>560</v>
      </c>
    </row>
    <row r="72" spans="1:14" ht="24.75" customHeight="1" x14ac:dyDescent="0.2">
      <c r="A72" s="105"/>
      <c r="B72" s="108"/>
      <c r="C72" s="91">
        <v>2.1</v>
      </c>
      <c r="D72" s="115"/>
      <c r="E72" s="114"/>
      <c r="F72" s="114"/>
      <c r="G72" s="31" t="s">
        <v>17</v>
      </c>
      <c r="H72" s="32" t="s">
        <v>142</v>
      </c>
      <c r="I72" s="33" t="s">
        <v>136</v>
      </c>
      <c r="J72" s="33" t="s">
        <v>115</v>
      </c>
      <c r="K72" s="32" t="s">
        <v>142</v>
      </c>
      <c r="L72" s="86"/>
      <c r="M72" s="87">
        <v>1200</v>
      </c>
      <c r="N72" s="20">
        <f t="shared" si="0"/>
        <v>1200</v>
      </c>
    </row>
    <row r="73" spans="1:14" ht="24.75" customHeight="1" x14ac:dyDescent="0.2">
      <c r="A73" s="105"/>
      <c r="B73" s="108"/>
      <c r="C73" s="91">
        <v>2.1</v>
      </c>
      <c r="D73" s="115"/>
      <c r="E73" s="114"/>
      <c r="F73" s="114"/>
      <c r="G73" s="31" t="s">
        <v>17</v>
      </c>
      <c r="H73" s="32" t="s">
        <v>153</v>
      </c>
      <c r="I73" s="33" t="s">
        <v>114</v>
      </c>
      <c r="J73" s="33" t="s">
        <v>115</v>
      </c>
      <c r="K73" s="32" t="s">
        <v>153</v>
      </c>
      <c r="L73" s="86">
        <v>1225.7199124726478</v>
      </c>
      <c r="M73" s="87">
        <v>3677.1597374179428</v>
      </c>
      <c r="N73" s="20">
        <f t="shared" si="0"/>
        <v>4902.8796498905904</v>
      </c>
    </row>
    <row r="74" spans="1:14" ht="24.75" customHeight="1" x14ac:dyDescent="0.2">
      <c r="A74" s="105"/>
      <c r="B74" s="108"/>
      <c r="C74" s="91">
        <v>2.1</v>
      </c>
      <c r="D74" s="115"/>
      <c r="E74" s="114"/>
      <c r="F74" s="114"/>
      <c r="G74" s="31" t="s">
        <v>17</v>
      </c>
      <c r="H74" s="32" t="s">
        <v>154</v>
      </c>
      <c r="I74" s="33" t="s">
        <v>114</v>
      </c>
      <c r="J74" s="33" t="s">
        <v>115</v>
      </c>
      <c r="K74" s="32" t="s">
        <v>154</v>
      </c>
      <c r="L74" s="86">
        <v>944.20123238512031</v>
      </c>
      <c r="M74" s="87">
        <v>3540.7546214442009</v>
      </c>
      <c r="N74" s="20">
        <f t="shared" si="0"/>
        <v>4484.9558538293213</v>
      </c>
    </row>
    <row r="75" spans="1:14" ht="24.75" customHeight="1" x14ac:dyDescent="0.2">
      <c r="A75" s="105"/>
      <c r="B75" s="108"/>
      <c r="C75" s="91">
        <v>2.1</v>
      </c>
      <c r="D75" s="115"/>
      <c r="E75" s="114"/>
      <c r="F75" s="114"/>
      <c r="G75" s="31" t="s">
        <v>17</v>
      </c>
      <c r="H75" s="32" t="s">
        <v>155</v>
      </c>
      <c r="I75" s="33" t="s">
        <v>114</v>
      </c>
      <c r="J75" s="33" t="s">
        <v>115</v>
      </c>
      <c r="K75" s="32" t="s">
        <v>155</v>
      </c>
      <c r="L75" s="86">
        <v>1230.0974835886213</v>
      </c>
      <c r="M75" s="87">
        <v>3690.2924507658636</v>
      </c>
      <c r="N75" s="20">
        <f t="shared" si="0"/>
        <v>4920.3899343544854</v>
      </c>
    </row>
    <row r="76" spans="1:14" ht="24.75" customHeight="1" x14ac:dyDescent="0.2">
      <c r="A76" s="105"/>
      <c r="B76" s="108"/>
      <c r="C76" s="91">
        <v>2.1</v>
      </c>
      <c r="D76" s="115"/>
      <c r="E76" s="114"/>
      <c r="F76" s="114"/>
      <c r="G76" s="31" t="s">
        <v>17</v>
      </c>
      <c r="H76" s="32" t="s">
        <v>156</v>
      </c>
      <c r="I76" s="33" t="s">
        <v>157</v>
      </c>
      <c r="J76" s="33" t="s">
        <v>115</v>
      </c>
      <c r="K76" s="32" t="s">
        <v>156</v>
      </c>
      <c r="L76" s="86"/>
      <c r="M76" s="87">
        <v>2100</v>
      </c>
      <c r="N76" s="20">
        <f t="shared" si="0"/>
        <v>2100</v>
      </c>
    </row>
    <row r="77" spans="1:14" ht="24.75" customHeight="1" x14ac:dyDescent="0.2">
      <c r="A77" s="105"/>
      <c r="B77" s="108"/>
      <c r="C77" s="91">
        <v>2.1</v>
      </c>
      <c r="D77" s="115"/>
      <c r="E77" s="114"/>
      <c r="F77" s="114"/>
      <c r="G77" s="31" t="s">
        <v>17</v>
      </c>
      <c r="H77" s="32" t="s">
        <v>158</v>
      </c>
      <c r="I77" s="33" t="s">
        <v>159</v>
      </c>
      <c r="J77" s="33" t="s">
        <v>115</v>
      </c>
      <c r="K77" s="32" t="s">
        <v>158</v>
      </c>
      <c r="L77" s="86">
        <v>1200</v>
      </c>
      <c r="M77" s="87">
        <v>3600</v>
      </c>
      <c r="N77" s="20">
        <f t="shared" si="0"/>
        <v>4800</v>
      </c>
    </row>
    <row r="78" spans="1:14" ht="24.75" customHeight="1" x14ac:dyDescent="0.2">
      <c r="A78" s="105"/>
      <c r="B78" s="109"/>
      <c r="C78" s="91">
        <v>2.1</v>
      </c>
      <c r="D78" s="111"/>
      <c r="E78" s="114"/>
      <c r="F78" s="114"/>
      <c r="G78" s="31" t="s">
        <v>17</v>
      </c>
      <c r="H78" s="32" t="s">
        <v>160</v>
      </c>
      <c r="I78" s="33" t="s">
        <v>161</v>
      </c>
      <c r="J78" s="33" t="s">
        <v>115</v>
      </c>
      <c r="K78" s="32" t="s">
        <v>160</v>
      </c>
      <c r="L78" s="86">
        <v>300</v>
      </c>
      <c r="M78" s="87">
        <v>900</v>
      </c>
      <c r="N78" s="20">
        <f t="shared" si="0"/>
        <v>1200</v>
      </c>
    </row>
    <row r="79" spans="1:14" ht="24.75" customHeight="1" x14ac:dyDescent="0.2">
      <c r="A79" s="105"/>
      <c r="B79" s="116" t="s">
        <v>162</v>
      </c>
      <c r="C79" s="45">
        <v>2.2000000000000002</v>
      </c>
      <c r="D79" s="46" t="s">
        <v>163</v>
      </c>
      <c r="E79" s="46" t="s">
        <v>164</v>
      </c>
      <c r="F79" s="46" t="s">
        <v>165</v>
      </c>
      <c r="G79" s="31" t="s">
        <v>126</v>
      </c>
      <c r="H79" s="34" t="s">
        <v>166</v>
      </c>
      <c r="I79" s="33" t="s">
        <v>128</v>
      </c>
      <c r="J79" s="33" t="s">
        <v>115</v>
      </c>
      <c r="K79" s="32" t="s">
        <v>167</v>
      </c>
      <c r="L79" s="86">
        <v>5000</v>
      </c>
      <c r="M79" s="87">
        <v>25000</v>
      </c>
      <c r="N79" s="20">
        <f t="shared" si="0"/>
        <v>30000</v>
      </c>
    </row>
    <row r="80" spans="1:14" ht="24.75" customHeight="1" x14ac:dyDescent="0.2">
      <c r="A80" s="105"/>
      <c r="B80" s="117"/>
      <c r="C80" s="45">
        <v>2.2000000000000002</v>
      </c>
      <c r="D80" s="110" t="s">
        <v>168</v>
      </c>
      <c r="E80" s="119"/>
      <c r="F80" s="119" t="s">
        <v>169</v>
      </c>
      <c r="G80" s="31" t="s">
        <v>17</v>
      </c>
      <c r="H80" s="32" t="s">
        <v>170</v>
      </c>
      <c r="I80" s="33" t="s">
        <v>114</v>
      </c>
      <c r="J80" s="33" t="s">
        <v>115</v>
      </c>
      <c r="K80" s="32" t="s">
        <v>171</v>
      </c>
      <c r="L80" s="86"/>
      <c r="M80" s="87">
        <v>12000</v>
      </c>
      <c r="N80" s="20">
        <f t="shared" si="0"/>
        <v>12000</v>
      </c>
    </row>
    <row r="81" spans="1:14" ht="24.75" customHeight="1" x14ac:dyDescent="0.2">
      <c r="A81" s="105"/>
      <c r="B81" s="117"/>
      <c r="C81" s="45">
        <v>2.2000000000000002</v>
      </c>
      <c r="D81" s="115"/>
      <c r="E81" s="119"/>
      <c r="F81" s="119"/>
      <c r="G81" s="31" t="s">
        <v>17</v>
      </c>
      <c r="H81" s="32" t="s">
        <v>172</v>
      </c>
      <c r="I81" s="33" t="s">
        <v>117</v>
      </c>
      <c r="J81" s="33" t="s">
        <v>115</v>
      </c>
      <c r="K81" s="32" t="s">
        <v>173</v>
      </c>
      <c r="L81" s="86">
        <v>3000</v>
      </c>
      <c r="M81" s="87">
        <v>3000</v>
      </c>
      <c r="N81" s="20">
        <f t="shared" si="0"/>
        <v>6000</v>
      </c>
    </row>
    <row r="82" spans="1:14" ht="24.75" customHeight="1" x14ac:dyDescent="0.2">
      <c r="A82" s="105"/>
      <c r="B82" s="117"/>
      <c r="C82" s="45">
        <v>2.2000000000000002</v>
      </c>
      <c r="D82" s="115"/>
      <c r="E82" s="119"/>
      <c r="F82" s="119"/>
      <c r="G82" s="31" t="s">
        <v>17</v>
      </c>
      <c r="H82" s="32" t="s">
        <v>174</v>
      </c>
      <c r="I82" s="33" t="s">
        <v>136</v>
      </c>
      <c r="J82" s="33" t="s">
        <v>115</v>
      </c>
      <c r="K82" s="32" t="s">
        <v>137</v>
      </c>
      <c r="L82" s="86"/>
      <c r="M82" s="87">
        <v>6891.18</v>
      </c>
      <c r="N82" s="20">
        <f t="shared" si="0"/>
        <v>6891.18</v>
      </c>
    </row>
    <row r="83" spans="1:14" ht="24.75" customHeight="1" x14ac:dyDescent="0.2">
      <c r="A83" s="105"/>
      <c r="B83" s="117"/>
      <c r="C83" s="45">
        <v>2.2000000000000002</v>
      </c>
      <c r="D83" s="115"/>
      <c r="E83" s="119"/>
      <c r="F83" s="119"/>
      <c r="G83" s="31" t="s">
        <v>17</v>
      </c>
      <c r="H83" s="32" t="s">
        <v>175</v>
      </c>
      <c r="I83" s="33" t="s">
        <v>114</v>
      </c>
      <c r="J83" s="33" t="s">
        <v>115</v>
      </c>
      <c r="K83" s="32" t="s">
        <v>175</v>
      </c>
      <c r="L83" s="86"/>
      <c r="M83" s="87">
        <v>7782.3486506199852</v>
      </c>
      <c r="N83" s="20">
        <f t="shared" si="0"/>
        <v>7782.3486506199852</v>
      </c>
    </row>
    <row r="84" spans="1:14" ht="24.75" customHeight="1" x14ac:dyDescent="0.2">
      <c r="A84" s="105"/>
      <c r="B84" s="117"/>
      <c r="C84" s="45">
        <v>2.2000000000000002</v>
      </c>
      <c r="D84" s="115"/>
      <c r="E84" s="119"/>
      <c r="F84" s="119"/>
      <c r="G84" s="31" t="s">
        <v>17</v>
      </c>
      <c r="H84" s="32" t="s">
        <v>176</v>
      </c>
      <c r="I84" s="33" t="s">
        <v>149</v>
      </c>
      <c r="J84" s="33" t="s">
        <v>115</v>
      </c>
      <c r="K84" s="32" t="s">
        <v>176</v>
      </c>
      <c r="L84" s="86"/>
      <c r="M84" s="87">
        <v>15000</v>
      </c>
      <c r="N84" s="20">
        <f t="shared" si="0"/>
        <v>15000</v>
      </c>
    </row>
    <row r="85" spans="1:14" ht="24.75" customHeight="1" x14ac:dyDescent="0.2">
      <c r="A85" s="105"/>
      <c r="B85" s="117"/>
      <c r="C85" s="45">
        <v>2.2000000000000002</v>
      </c>
      <c r="D85" s="115"/>
      <c r="E85" s="119"/>
      <c r="F85" s="119"/>
      <c r="G85" s="31" t="s">
        <v>17</v>
      </c>
      <c r="H85" s="32" t="s">
        <v>177</v>
      </c>
      <c r="I85" s="33" t="s">
        <v>114</v>
      </c>
      <c r="J85" s="33" t="s">
        <v>115</v>
      </c>
      <c r="K85" s="32" t="s">
        <v>177</v>
      </c>
      <c r="L85" s="86"/>
      <c r="M85" s="87">
        <v>7476.8914660831506</v>
      </c>
      <c r="N85" s="20">
        <f t="shared" si="0"/>
        <v>7476.8914660831506</v>
      </c>
    </row>
    <row r="86" spans="1:14" ht="24.75" customHeight="1" x14ac:dyDescent="0.2">
      <c r="A86" s="105"/>
      <c r="B86" s="117"/>
      <c r="C86" s="45">
        <v>2.2000000000000002</v>
      </c>
      <c r="D86" s="115"/>
      <c r="E86" s="119"/>
      <c r="F86" s="119"/>
      <c r="G86" s="31" t="s">
        <v>17</v>
      </c>
      <c r="H86" s="32" t="s">
        <v>116</v>
      </c>
      <c r="I86" s="33" t="s">
        <v>117</v>
      </c>
      <c r="J86" s="33" t="s">
        <v>115</v>
      </c>
      <c r="K86" s="32" t="s">
        <v>116</v>
      </c>
      <c r="L86" s="86"/>
      <c r="M86" s="87">
        <v>1500</v>
      </c>
      <c r="N86" s="20">
        <f t="shared" si="0"/>
        <v>1500</v>
      </c>
    </row>
    <row r="87" spans="1:14" ht="24.75" customHeight="1" x14ac:dyDescent="0.2">
      <c r="A87" s="105"/>
      <c r="B87" s="117"/>
      <c r="C87" s="45">
        <v>2.2000000000000002</v>
      </c>
      <c r="D87" s="115"/>
      <c r="E87" s="119"/>
      <c r="F87" s="119"/>
      <c r="G87" s="31" t="s">
        <v>17</v>
      </c>
      <c r="H87" s="32" t="s">
        <v>42</v>
      </c>
      <c r="I87" s="33" t="s">
        <v>136</v>
      </c>
      <c r="J87" s="33" t="s">
        <v>115</v>
      </c>
      <c r="K87" s="32" t="s">
        <v>42</v>
      </c>
      <c r="L87" s="86"/>
      <c r="M87" s="87">
        <v>3967.9066374908825</v>
      </c>
      <c r="N87" s="20">
        <f t="shared" si="0"/>
        <v>3967.9066374908825</v>
      </c>
    </row>
    <row r="88" spans="1:14" ht="24.75" customHeight="1" x14ac:dyDescent="0.2">
      <c r="A88" s="105"/>
      <c r="B88" s="117"/>
      <c r="C88" s="45">
        <v>2.2000000000000002</v>
      </c>
      <c r="D88" s="115"/>
      <c r="E88" s="119"/>
      <c r="F88" s="119"/>
      <c r="G88" s="31" t="s">
        <v>17</v>
      </c>
      <c r="H88" s="32" t="s">
        <v>178</v>
      </c>
      <c r="I88" s="33" t="s">
        <v>136</v>
      </c>
      <c r="J88" s="33" t="s">
        <v>115</v>
      </c>
      <c r="K88" s="32" t="s">
        <v>178</v>
      </c>
      <c r="L88" s="86"/>
      <c r="M88" s="87">
        <v>545.58716265499629</v>
      </c>
      <c r="N88" s="20">
        <f t="shared" si="0"/>
        <v>545.58716265499629</v>
      </c>
    </row>
    <row r="89" spans="1:14" ht="24.75" customHeight="1" x14ac:dyDescent="0.2">
      <c r="A89" s="105"/>
      <c r="B89" s="117"/>
      <c r="C89" s="45">
        <v>2.2000000000000002</v>
      </c>
      <c r="D89" s="111"/>
      <c r="E89" s="119"/>
      <c r="F89" s="119"/>
      <c r="G89" s="31" t="s">
        <v>17</v>
      </c>
      <c r="H89" s="32" t="s">
        <v>179</v>
      </c>
      <c r="I89" s="33" t="s">
        <v>180</v>
      </c>
      <c r="J89" s="33" t="s">
        <v>115</v>
      </c>
      <c r="K89" s="32" t="s">
        <v>179</v>
      </c>
      <c r="L89" s="86"/>
      <c r="M89" s="87">
        <v>4000</v>
      </c>
      <c r="N89" s="20">
        <f t="shared" si="0"/>
        <v>4000</v>
      </c>
    </row>
    <row r="90" spans="1:14" ht="24.75" customHeight="1" x14ac:dyDescent="0.2">
      <c r="A90" s="105"/>
      <c r="B90" s="117"/>
      <c r="C90" s="45">
        <v>2.2000000000000002</v>
      </c>
      <c r="D90" s="110" t="s">
        <v>181</v>
      </c>
      <c r="E90" s="119"/>
      <c r="F90" s="119" t="s">
        <v>182</v>
      </c>
      <c r="G90" s="31" t="s">
        <v>17</v>
      </c>
      <c r="H90" s="32" t="s">
        <v>183</v>
      </c>
      <c r="I90" s="33" t="s">
        <v>114</v>
      </c>
      <c r="J90" s="33" t="s">
        <v>115</v>
      </c>
      <c r="K90" s="32" t="s">
        <v>183</v>
      </c>
      <c r="L90" s="86"/>
      <c r="M90" s="87">
        <v>5000</v>
      </c>
      <c r="N90" s="20">
        <f t="shared" si="0"/>
        <v>5000</v>
      </c>
    </row>
    <row r="91" spans="1:14" ht="24.75" customHeight="1" x14ac:dyDescent="0.2">
      <c r="A91" s="105"/>
      <c r="B91" s="117"/>
      <c r="C91" s="45">
        <v>2.2000000000000002</v>
      </c>
      <c r="D91" s="115"/>
      <c r="E91" s="119"/>
      <c r="F91" s="119"/>
      <c r="G91" s="31" t="s">
        <v>17</v>
      </c>
      <c r="H91" s="32" t="s">
        <v>141</v>
      </c>
      <c r="I91" s="33" t="s">
        <v>136</v>
      </c>
      <c r="J91" s="33" t="s">
        <v>115</v>
      </c>
      <c r="K91" s="32" t="s">
        <v>141</v>
      </c>
      <c r="L91" s="86"/>
      <c r="M91" s="87">
        <v>560</v>
      </c>
      <c r="N91" s="20">
        <f t="shared" si="0"/>
        <v>560</v>
      </c>
    </row>
    <row r="92" spans="1:14" ht="24.75" customHeight="1" x14ac:dyDescent="0.2">
      <c r="A92" s="105"/>
      <c r="B92" s="117"/>
      <c r="C92" s="45">
        <v>2.2000000000000002</v>
      </c>
      <c r="D92" s="115"/>
      <c r="E92" s="119"/>
      <c r="F92" s="119"/>
      <c r="G92" s="31" t="s">
        <v>17</v>
      </c>
      <c r="H92" s="32" t="s">
        <v>142</v>
      </c>
      <c r="I92" s="33" t="s">
        <v>136</v>
      </c>
      <c r="J92" s="33" t="s">
        <v>115</v>
      </c>
      <c r="K92" s="32" t="s">
        <v>142</v>
      </c>
      <c r="L92" s="86"/>
      <c r="M92" s="87">
        <v>2000</v>
      </c>
      <c r="N92" s="20">
        <f t="shared" si="0"/>
        <v>2000</v>
      </c>
    </row>
    <row r="93" spans="1:14" ht="24.75" customHeight="1" x14ac:dyDescent="0.2">
      <c r="A93" s="105"/>
      <c r="B93" s="117"/>
      <c r="C93" s="45">
        <v>2.2000000000000002</v>
      </c>
      <c r="D93" s="111"/>
      <c r="E93" s="119"/>
      <c r="F93" s="119"/>
      <c r="G93" s="31" t="s">
        <v>17</v>
      </c>
      <c r="H93" s="32" t="s">
        <v>143</v>
      </c>
      <c r="I93" s="33" t="s">
        <v>184</v>
      </c>
      <c r="J93" s="33" t="s">
        <v>115</v>
      </c>
      <c r="K93" s="32" t="s">
        <v>143</v>
      </c>
      <c r="L93" s="86"/>
      <c r="M93" s="87">
        <v>1000</v>
      </c>
      <c r="N93" s="20">
        <f t="shared" si="0"/>
        <v>1000</v>
      </c>
    </row>
    <row r="94" spans="1:14" ht="24.75" customHeight="1" x14ac:dyDescent="0.2">
      <c r="A94" s="105"/>
      <c r="B94" s="117"/>
      <c r="C94" s="45">
        <v>2.2000000000000002</v>
      </c>
      <c r="D94" s="110" t="s">
        <v>185</v>
      </c>
      <c r="E94" s="119" t="s">
        <v>186</v>
      </c>
      <c r="F94" s="119" t="s">
        <v>186</v>
      </c>
      <c r="G94" s="31" t="s">
        <v>17</v>
      </c>
      <c r="H94" s="35" t="s">
        <v>187</v>
      </c>
      <c r="I94" s="32" t="s">
        <v>114</v>
      </c>
      <c r="J94" s="33" t="s">
        <v>115</v>
      </c>
      <c r="K94" s="32" t="s">
        <v>187</v>
      </c>
      <c r="L94" s="86">
        <v>26477.024070021882</v>
      </c>
      <c r="M94" s="87">
        <v>35302.698760029176</v>
      </c>
      <c r="N94" s="20">
        <f t="shared" si="0"/>
        <v>61779.722830051061</v>
      </c>
    </row>
    <row r="95" spans="1:14" ht="24.75" customHeight="1" x14ac:dyDescent="0.2">
      <c r="A95" s="105"/>
      <c r="B95" s="118"/>
      <c r="C95" s="45">
        <v>2.2000000000000002</v>
      </c>
      <c r="D95" s="111"/>
      <c r="E95" s="119"/>
      <c r="F95" s="119"/>
      <c r="G95" s="31" t="s">
        <v>17</v>
      </c>
      <c r="H95" s="32" t="s">
        <v>188</v>
      </c>
      <c r="I95" s="36" t="s">
        <v>117</v>
      </c>
      <c r="J95" s="33" t="s">
        <v>115</v>
      </c>
      <c r="K95" s="32" t="s">
        <v>188</v>
      </c>
      <c r="L95" s="86">
        <v>7000</v>
      </c>
      <c r="M95" s="87"/>
      <c r="N95" s="20">
        <f t="shared" si="0"/>
        <v>7000</v>
      </c>
    </row>
    <row r="96" spans="1:14" ht="24.75" customHeight="1" x14ac:dyDescent="0.2">
      <c r="A96" s="105"/>
      <c r="B96" s="116" t="s">
        <v>189</v>
      </c>
      <c r="C96" s="45">
        <v>2.2999999999999998</v>
      </c>
      <c r="D96" s="110" t="s">
        <v>190</v>
      </c>
      <c r="E96" s="110"/>
      <c r="F96" s="110"/>
      <c r="G96" s="34" t="s">
        <v>191</v>
      </c>
      <c r="H96" s="34" t="s">
        <v>192</v>
      </c>
      <c r="I96" s="39" t="s">
        <v>114</v>
      </c>
      <c r="J96" s="40" t="s">
        <v>115</v>
      </c>
      <c r="K96" s="39" t="s">
        <v>193</v>
      </c>
      <c r="L96" s="85">
        <v>0</v>
      </c>
      <c r="M96" s="85">
        <v>5000</v>
      </c>
      <c r="N96" s="20">
        <f>+L96+M96</f>
        <v>5000</v>
      </c>
    </row>
    <row r="97" spans="1:15" ht="24.75" customHeight="1" x14ac:dyDescent="0.2">
      <c r="A97" s="105"/>
      <c r="B97" s="117"/>
      <c r="C97" s="45">
        <v>2.2999999999999998</v>
      </c>
      <c r="D97" s="115"/>
      <c r="E97" s="115"/>
      <c r="F97" s="115"/>
      <c r="G97" s="32" t="s">
        <v>191</v>
      </c>
      <c r="H97" s="32" t="s">
        <v>194</v>
      </c>
      <c r="I97" s="40" t="s">
        <v>149</v>
      </c>
      <c r="J97" s="40" t="s">
        <v>115</v>
      </c>
      <c r="K97" s="39" t="s">
        <v>195</v>
      </c>
      <c r="L97" s="85">
        <v>8100</v>
      </c>
      <c r="M97" s="85">
        <v>28500</v>
      </c>
      <c r="N97" s="20">
        <f>+L97+M97</f>
        <v>36600</v>
      </c>
    </row>
    <row r="98" spans="1:15" ht="24.75" customHeight="1" x14ac:dyDescent="0.2">
      <c r="A98" s="105"/>
      <c r="B98" s="117"/>
      <c r="C98" s="45">
        <v>2.2999999999999998</v>
      </c>
      <c r="D98" s="115"/>
      <c r="E98" s="115"/>
      <c r="F98" s="115"/>
      <c r="G98" s="32" t="s">
        <v>191</v>
      </c>
      <c r="H98" s="32" t="s">
        <v>196</v>
      </c>
      <c r="I98" s="40" t="s">
        <v>114</v>
      </c>
      <c r="J98" s="40" t="s">
        <v>115</v>
      </c>
      <c r="K98" s="39" t="s">
        <v>197</v>
      </c>
      <c r="L98" s="85">
        <v>3500</v>
      </c>
      <c r="M98" s="85">
        <v>3500</v>
      </c>
      <c r="N98" s="20">
        <f t="shared" ref="N98:N106" si="1">+L98+M98</f>
        <v>7000</v>
      </c>
    </row>
    <row r="99" spans="1:15" ht="24.75" customHeight="1" x14ac:dyDescent="0.2">
      <c r="A99" s="105"/>
      <c r="B99" s="117"/>
      <c r="C99" s="45">
        <v>2.2999999999999998</v>
      </c>
      <c r="D99" s="111"/>
      <c r="E99" s="111"/>
      <c r="F99" s="111"/>
      <c r="G99" s="32" t="s">
        <v>191</v>
      </c>
      <c r="H99" s="32" t="s">
        <v>198</v>
      </c>
      <c r="I99" s="40" t="s">
        <v>336</v>
      </c>
      <c r="J99" s="40" t="s">
        <v>115</v>
      </c>
      <c r="K99" s="39" t="s">
        <v>198</v>
      </c>
      <c r="L99" s="85">
        <v>0</v>
      </c>
      <c r="M99" s="85">
        <v>10172.26</v>
      </c>
      <c r="N99" s="20">
        <f t="shared" si="1"/>
        <v>10172.26</v>
      </c>
    </row>
    <row r="100" spans="1:15" ht="24.75" customHeight="1" x14ac:dyDescent="0.2">
      <c r="A100" s="105"/>
      <c r="B100" s="117"/>
      <c r="C100" s="45">
        <v>2.2999999999999998</v>
      </c>
      <c r="D100" s="110" t="s">
        <v>200</v>
      </c>
      <c r="E100" s="110"/>
      <c r="F100" s="110"/>
      <c r="G100" s="32" t="s">
        <v>191</v>
      </c>
      <c r="H100" s="32" t="s">
        <v>201</v>
      </c>
      <c r="I100" s="40" t="s">
        <v>202</v>
      </c>
      <c r="J100" s="40" t="s">
        <v>115</v>
      </c>
      <c r="K100" s="39" t="s">
        <v>203</v>
      </c>
      <c r="L100" s="85">
        <v>10500</v>
      </c>
      <c r="M100" s="85">
        <v>21000</v>
      </c>
      <c r="N100" s="20">
        <f t="shared" si="1"/>
        <v>31500</v>
      </c>
    </row>
    <row r="101" spans="1:15" ht="24.75" customHeight="1" x14ac:dyDescent="0.2">
      <c r="A101" s="105"/>
      <c r="B101" s="117"/>
      <c r="C101" s="45">
        <v>2.2999999999999998</v>
      </c>
      <c r="D101" s="115"/>
      <c r="E101" s="115"/>
      <c r="F101" s="115"/>
      <c r="G101" s="32" t="s">
        <v>191</v>
      </c>
      <c r="H101" s="32" t="s">
        <v>141</v>
      </c>
      <c r="I101" s="40" t="s">
        <v>136</v>
      </c>
      <c r="J101" s="40" t="s">
        <v>115</v>
      </c>
      <c r="K101" s="39" t="s">
        <v>204</v>
      </c>
      <c r="L101" s="85">
        <v>2802.92</v>
      </c>
      <c r="M101" s="85">
        <v>2802.92</v>
      </c>
      <c r="N101" s="20">
        <f t="shared" si="1"/>
        <v>5605.84</v>
      </c>
    </row>
    <row r="102" spans="1:15" ht="24.75" customHeight="1" x14ac:dyDescent="0.2">
      <c r="A102" s="105"/>
      <c r="B102" s="117"/>
      <c r="C102" s="45">
        <v>2.2999999999999998</v>
      </c>
      <c r="D102" s="115"/>
      <c r="E102" s="115"/>
      <c r="F102" s="115"/>
      <c r="G102" s="32" t="s">
        <v>191</v>
      </c>
      <c r="H102" s="32" t="s">
        <v>205</v>
      </c>
      <c r="I102" s="40" t="s">
        <v>136</v>
      </c>
      <c r="J102" s="40" t="s">
        <v>115</v>
      </c>
      <c r="K102" s="39" t="s">
        <v>206</v>
      </c>
      <c r="L102" s="85">
        <v>1500</v>
      </c>
      <c r="M102" s="85">
        <v>1500</v>
      </c>
      <c r="N102" s="20">
        <f t="shared" si="1"/>
        <v>3000</v>
      </c>
    </row>
    <row r="103" spans="1:15" ht="24.75" customHeight="1" x14ac:dyDescent="0.2">
      <c r="A103" s="105"/>
      <c r="B103" s="117"/>
      <c r="C103" s="45">
        <v>2.2999999999999998</v>
      </c>
      <c r="D103" s="115"/>
      <c r="E103" s="115"/>
      <c r="F103" s="115"/>
      <c r="G103" s="32" t="s">
        <v>191</v>
      </c>
      <c r="H103" s="32" t="s">
        <v>42</v>
      </c>
      <c r="I103" s="40" t="s">
        <v>136</v>
      </c>
      <c r="J103" s="40" t="s">
        <v>115</v>
      </c>
      <c r="K103" s="39" t="s">
        <v>207</v>
      </c>
      <c r="L103" s="85">
        <v>437.96</v>
      </c>
      <c r="M103" s="85">
        <v>437.96</v>
      </c>
      <c r="N103" s="20">
        <f t="shared" si="1"/>
        <v>875.92</v>
      </c>
    </row>
    <row r="104" spans="1:15" ht="24.75" customHeight="1" x14ac:dyDescent="0.2">
      <c r="A104" s="105"/>
      <c r="B104" s="117"/>
      <c r="C104" s="45">
        <v>2.2999999999999998</v>
      </c>
      <c r="D104" s="111"/>
      <c r="E104" s="111"/>
      <c r="F104" s="111"/>
      <c r="G104" s="32" t="s">
        <v>191</v>
      </c>
      <c r="H104" s="32" t="s">
        <v>178</v>
      </c>
      <c r="I104" s="40" t="s">
        <v>136</v>
      </c>
      <c r="J104" s="40" t="s">
        <v>115</v>
      </c>
      <c r="K104" s="39" t="s">
        <v>208</v>
      </c>
      <c r="L104" s="85">
        <v>272.99</v>
      </c>
      <c r="M104" s="85">
        <v>272.99</v>
      </c>
      <c r="N104" s="20">
        <f t="shared" si="1"/>
        <v>545.98</v>
      </c>
    </row>
    <row r="105" spans="1:15" ht="24.75" customHeight="1" x14ac:dyDescent="0.2">
      <c r="A105" s="105"/>
      <c r="B105" s="117"/>
      <c r="C105" s="45">
        <v>2.2999999999999998</v>
      </c>
      <c r="D105" s="110" t="s">
        <v>209</v>
      </c>
      <c r="E105" s="110"/>
      <c r="F105" s="110"/>
      <c r="G105" s="32" t="s">
        <v>191</v>
      </c>
      <c r="H105" s="32" t="s">
        <v>143</v>
      </c>
      <c r="I105" s="40" t="s">
        <v>184</v>
      </c>
      <c r="J105" s="40" t="s">
        <v>115</v>
      </c>
      <c r="K105" s="39" t="s">
        <v>210</v>
      </c>
      <c r="L105" s="85">
        <v>1000</v>
      </c>
      <c r="M105" s="85">
        <v>1927.67</v>
      </c>
      <c r="N105" s="20">
        <f t="shared" si="1"/>
        <v>2927.67</v>
      </c>
    </row>
    <row r="106" spans="1:15" ht="24.75" customHeight="1" x14ac:dyDescent="0.2">
      <c r="A106" s="106"/>
      <c r="B106" s="118"/>
      <c r="C106" s="45">
        <v>2.2999999999999998</v>
      </c>
      <c r="D106" s="111"/>
      <c r="E106" s="111"/>
      <c r="F106" s="111"/>
      <c r="G106" s="37" t="s">
        <v>47</v>
      </c>
      <c r="H106" s="37" t="s">
        <v>211</v>
      </c>
      <c r="I106" s="39" t="s">
        <v>106</v>
      </c>
      <c r="J106" s="40" t="s">
        <v>115</v>
      </c>
      <c r="K106" s="39"/>
      <c r="L106" s="85">
        <f>+SUM(L55:L105)*8%</f>
        <v>9312.063589338879</v>
      </c>
      <c r="M106" s="85">
        <f>+SUM(M55:M105)*8%</f>
        <v>30417.449272781032</v>
      </c>
      <c r="N106" s="20">
        <f t="shared" si="1"/>
        <v>39729.512862119911</v>
      </c>
      <c r="O106" s="20">
        <f>+N107-M106-L106</f>
        <v>496618.9107764989</v>
      </c>
    </row>
    <row r="107" spans="1:15" ht="22.5" customHeight="1" x14ac:dyDescent="0.2">
      <c r="A107" s="15"/>
      <c r="B107" s="120" t="s">
        <v>212</v>
      </c>
      <c r="C107" s="120"/>
      <c r="D107" s="120"/>
      <c r="E107" s="120"/>
      <c r="F107" s="120"/>
      <c r="G107" s="120"/>
      <c r="H107" s="120"/>
      <c r="I107" s="120"/>
      <c r="J107" s="120"/>
      <c r="K107" s="121"/>
      <c r="L107" s="38">
        <f>+SUM(L55:L106)</f>
        <v>125712.85845607486</v>
      </c>
      <c r="M107" s="38">
        <f>+SUM(M55:M106)</f>
        <v>410635.56518254394</v>
      </c>
      <c r="N107" s="38">
        <f>+L107+M107</f>
        <v>536348.42363861878</v>
      </c>
      <c r="O107" s="20"/>
    </row>
    <row r="108" spans="1:15" ht="24.75" customHeight="1" thickBot="1" x14ac:dyDescent="0.25">
      <c r="A108" s="15"/>
      <c r="B108" s="12" t="s">
        <v>213</v>
      </c>
      <c r="C108" s="12"/>
      <c r="D108" s="11" t="s">
        <v>0</v>
      </c>
      <c r="E108" s="11"/>
      <c r="F108" s="11"/>
      <c r="G108" s="12"/>
      <c r="H108" s="12" t="s">
        <v>0</v>
      </c>
      <c r="I108" s="12" t="s">
        <v>0</v>
      </c>
      <c r="J108" s="12" t="s">
        <v>0</v>
      </c>
      <c r="K108" s="12" t="s">
        <v>0</v>
      </c>
      <c r="L108" s="13">
        <f>+L107+L54</f>
        <v>643442.27405301889</v>
      </c>
      <c r="M108" s="13">
        <f>+M107+M54</f>
        <v>410635.56518254394</v>
      </c>
      <c r="N108" s="13">
        <f>+L108+M108</f>
        <v>1054077.8392355628</v>
      </c>
    </row>
    <row r="109" spans="1:15" ht="24.75" customHeight="1" thickTop="1" x14ac:dyDescent="0.2">
      <c r="D109" s="14"/>
      <c r="E109" s="14"/>
      <c r="F109" s="14"/>
      <c r="G109" s="15"/>
      <c r="H109" s="15"/>
    </row>
    <row r="110" spans="1:15" ht="24.75" hidden="1" customHeight="1" x14ac:dyDescent="0.2">
      <c r="J110" s="6" t="s">
        <v>214</v>
      </c>
      <c r="K110" s="16"/>
    </row>
    <row r="111" spans="1:15" ht="24.75" hidden="1" customHeight="1" x14ac:dyDescent="0.2">
      <c r="J111" s="18" t="s">
        <v>215</v>
      </c>
      <c r="K111" s="19"/>
    </row>
    <row r="112" spans="1:15" ht="24.75" hidden="1" customHeight="1" x14ac:dyDescent="0.2">
      <c r="J112" s="6" t="s">
        <v>216</v>
      </c>
      <c r="K112" s="16"/>
    </row>
    <row r="113" spans="5:11" ht="24.75" hidden="1" customHeight="1" x14ac:dyDescent="0.2">
      <c r="E113" s="21"/>
      <c r="F113" s="22"/>
      <c r="J113" s="6" t="s">
        <v>217</v>
      </c>
      <c r="K113" s="16"/>
    </row>
    <row r="114" spans="5:11" ht="24.75" customHeight="1" x14ac:dyDescent="0.2">
      <c r="F114" s="21"/>
      <c r="K114" s="16"/>
    </row>
    <row r="115" spans="5:11" ht="24.75" customHeight="1" x14ac:dyDescent="0.2">
      <c r="K115" s="20"/>
    </row>
    <row r="116" spans="5:11" ht="24.75" customHeight="1" x14ac:dyDescent="0.2"/>
    <row r="117" spans="5:11" ht="24.75" customHeight="1" x14ac:dyDescent="0.2"/>
    <row r="118" spans="5:11" ht="24.75" customHeight="1" x14ac:dyDescent="0.2"/>
    <row r="119" spans="5:11" ht="24.75" customHeight="1" x14ac:dyDescent="0.2"/>
    <row r="120" spans="5:11" ht="24.75" customHeight="1" x14ac:dyDescent="0.2"/>
    <row r="121" spans="5:11" ht="24.75" customHeight="1" x14ac:dyDescent="0.2"/>
    <row r="122" spans="5:11" ht="24.75" customHeight="1" x14ac:dyDescent="0.2"/>
    <row r="123" spans="5:11" ht="24.75" customHeight="1" x14ac:dyDescent="0.2"/>
    <row r="124" spans="5:11" ht="24.75" customHeight="1" x14ac:dyDescent="0.2"/>
    <row r="125" spans="5:11" ht="24.75" customHeight="1" x14ac:dyDescent="0.2"/>
    <row r="126" spans="5:11" ht="24.75" customHeight="1" x14ac:dyDescent="0.2"/>
    <row r="127" spans="5:11" ht="24.75" customHeight="1" x14ac:dyDescent="0.2"/>
    <row r="128" spans="5:11" ht="24.75" customHeight="1" x14ac:dyDescent="0.2"/>
    <row r="129" ht="24.75" customHeight="1" x14ac:dyDescent="0.2"/>
    <row r="130" ht="24.75" customHeight="1" x14ac:dyDescent="0.2"/>
    <row r="131" ht="24.75" customHeight="1" x14ac:dyDescent="0.2"/>
    <row r="132" ht="24.75" customHeight="1" x14ac:dyDescent="0.2"/>
    <row r="133" ht="24.75" customHeight="1" x14ac:dyDescent="0.2"/>
    <row r="134" ht="24.75" customHeight="1" x14ac:dyDescent="0.2"/>
    <row r="135" ht="24.75" customHeight="1" x14ac:dyDescent="0.2"/>
    <row r="136" ht="24.75" customHeight="1" x14ac:dyDescent="0.2"/>
    <row r="137" ht="24.75" customHeight="1" x14ac:dyDescent="0.2"/>
    <row r="138" ht="24.75" customHeight="1" x14ac:dyDescent="0.2"/>
    <row r="139" ht="24.75" customHeight="1" x14ac:dyDescent="0.2"/>
    <row r="140" ht="24.75" customHeight="1" x14ac:dyDescent="0.2"/>
    <row r="141" ht="24.75" customHeight="1" x14ac:dyDescent="0.2"/>
    <row r="142" ht="24.75" customHeight="1" x14ac:dyDescent="0.2"/>
    <row r="143" ht="24.75" customHeight="1" x14ac:dyDescent="0.2"/>
    <row r="144" ht="24.75" customHeight="1" x14ac:dyDescent="0.2"/>
    <row r="145" spans="4:6" ht="24.75" customHeight="1" x14ac:dyDescent="0.2">
      <c r="D145" s="4" t="s">
        <v>91</v>
      </c>
      <c r="E145" s="5"/>
      <c r="F145" s="5"/>
    </row>
    <row r="146" spans="4:6" ht="25.5" x14ac:dyDescent="0.2">
      <c r="D146" s="4" t="s">
        <v>218</v>
      </c>
      <c r="E146" s="5"/>
      <c r="F146" s="5"/>
    </row>
    <row r="147" spans="4:6" ht="25.5" x14ac:dyDescent="0.2">
      <c r="D147" s="4" t="s">
        <v>219</v>
      </c>
      <c r="E147" s="5"/>
      <c r="F147" s="5"/>
    </row>
    <row r="148" spans="4:6" ht="25.5" x14ac:dyDescent="0.2">
      <c r="D148" s="4" t="s">
        <v>100</v>
      </c>
      <c r="E148" s="5"/>
      <c r="F148" s="5"/>
    </row>
    <row r="149" spans="4:6" ht="25.5" x14ac:dyDescent="0.2">
      <c r="D149" s="4" t="s">
        <v>101</v>
      </c>
      <c r="E149" s="5"/>
      <c r="F149" s="5"/>
    </row>
    <row r="150" spans="4:6" ht="25.5" x14ac:dyDescent="0.2">
      <c r="D150" s="4" t="s">
        <v>102</v>
      </c>
      <c r="E150" s="5"/>
      <c r="F150" s="5"/>
    </row>
    <row r="151" spans="4:6" x14ac:dyDescent="0.2">
      <c r="D151" s="4" t="s">
        <v>103</v>
      </c>
      <c r="E151" s="5"/>
      <c r="F151" s="5"/>
    </row>
  </sheetData>
  <mergeCells count="46">
    <mergeCell ref="B107:K107"/>
    <mergeCell ref="B96:B106"/>
    <mergeCell ref="D96:D99"/>
    <mergeCell ref="E96:E99"/>
    <mergeCell ref="F96:F99"/>
    <mergeCell ref="D100:D104"/>
    <mergeCell ref="E100:E104"/>
    <mergeCell ref="F100:F104"/>
    <mergeCell ref="D105:D106"/>
    <mergeCell ref="E105:E106"/>
    <mergeCell ref="F105:F106"/>
    <mergeCell ref="D94:D95"/>
    <mergeCell ref="E94:E95"/>
    <mergeCell ref="F94:F95"/>
    <mergeCell ref="D67:D78"/>
    <mergeCell ref="E67:E78"/>
    <mergeCell ref="F67:F78"/>
    <mergeCell ref="D80:D89"/>
    <mergeCell ref="E80:E89"/>
    <mergeCell ref="F80:F89"/>
    <mergeCell ref="D90:D93"/>
    <mergeCell ref="E90:E93"/>
    <mergeCell ref="F90:F93"/>
    <mergeCell ref="B54:K54"/>
    <mergeCell ref="A55:A106"/>
    <mergeCell ref="B55:B78"/>
    <mergeCell ref="D55:D56"/>
    <mergeCell ref="E55:E56"/>
    <mergeCell ref="F55:F56"/>
    <mergeCell ref="D57:D58"/>
    <mergeCell ref="E57:E58"/>
    <mergeCell ref="F57:F58"/>
    <mergeCell ref="D59:D63"/>
    <mergeCell ref="E59:E63"/>
    <mergeCell ref="F59:F63"/>
    <mergeCell ref="D64:D66"/>
    <mergeCell ref="E64:E66"/>
    <mergeCell ref="F64:F66"/>
    <mergeCell ref="B79:B95"/>
    <mergeCell ref="A3:A53"/>
    <mergeCell ref="B3:B29"/>
    <mergeCell ref="D10:D12"/>
    <mergeCell ref="D14:D19"/>
    <mergeCell ref="B30:B42"/>
    <mergeCell ref="B43:B53"/>
    <mergeCell ref="D46:D47"/>
  </mergeCells>
  <pageMargins left="0.7" right="0.7" top="0.75" bottom="0.75" header="0.3" footer="0.3"/>
  <pageSetup scale="25" orientation="portrait" horizontalDpi="360" verticalDpi="360" r:id="rId1"/>
  <rowBreaks count="1" manualBreakCount="1">
    <brk id="5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42DB7-DC72-49FA-83E3-408802B9951C}">
  <dimension ref="A1:P30"/>
  <sheetViews>
    <sheetView topLeftCell="C9" workbookViewId="0">
      <selection activeCell="I5" sqref="I5"/>
    </sheetView>
  </sheetViews>
  <sheetFormatPr baseColWidth="10" defaultColWidth="9.140625" defaultRowHeight="15" x14ac:dyDescent="0.25"/>
  <cols>
    <col min="1" max="1" width="29.5703125" customWidth="1"/>
    <col min="2" max="2" width="22.42578125" customWidth="1"/>
    <col min="5" max="5" width="15.42578125" customWidth="1"/>
    <col min="6" max="6" width="13.7109375" customWidth="1"/>
    <col min="7" max="7" width="9.5703125" customWidth="1"/>
    <col min="8" max="8" width="18" bestFit="1" customWidth="1"/>
    <col min="9" max="9" width="18.5703125" bestFit="1" customWidth="1"/>
    <col min="10" max="10" width="19.85546875" customWidth="1"/>
    <col min="11" max="11" width="18.5703125" bestFit="1" customWidth="1"/>
    <col min="12" max="12" width="19" bestFit="1" customWidth="1"/>
    <col min="13" max="13" width="16.85546875" customWidth="1"/>
    <col min="14" max="14" width="16" bestFit="1" customWidth="1"/>
    <col min="15" max="15" width="59.42578125" customWidth="1"/>
  </cols>
  <sheetData>
    <row r="1" spans="1:16" ht="106.5" customHeight="1" x14ac:dyDescent="0.25">
      <c r="A1" s="47"/>
      <c r="B1" s="47"/>
      <c r="C1" s="47"/>
      <c r="D1" s="47"/>
      <c r="E1" s="47"/>
      <c r="F1" s="47"/>
      <c r="G1" s="47"/>
      <c r="H1" s="126" t="s">
        <v>220</v>
      </c>
      <c r="I1" s="127"/>
      <c r="J1" s="128"/>
      <c r="K1" s="129" t="s">
        <v>221</v>
      </c>
      <c r="L1" s="129"/>
      <c r="M1" s="130"/>
      <c r="N1" s="48" t="s">
        <v>222</v>
      </c>
      <c r="O1" s="48" t="s">
        <v>223</v>
      </c>
      <c r="P1" s="47"/>
    </row>
    <row r="2" spans="1:16" x14ac:dyDescent="0.25">
      <c r="A2" s="47"/>
      <c r="B2" s="47"/>
      <c r="C2" s="47"/>
      <c r="D2" s="47"/>
      <c r="E2" s="47"/>
      <c r="F2" s="47"/>
      <c r="G2" s="47"/>
      <c r="H2" s="49">
        <v>2024</v>
      </c>
      <c r="I2" s="50">
        <v>2025</v>
      </c>
      <c r="J2" s="51" t="s">
        <v>224</v>
      </c>
      <c r="K2" s="50">
        <v>2024</v>
      </c>
      <c r="L2" s="50">
        <v>2025</v>
      </c>
      <c r="M2" s="51" t="s">
        <v>224</v>
      </c>
      <c r="N2" s="52" t="s">
        <v>0</v>
      </c>
      <c r="O2" s="52" t="s">
        <v>0</v>
      </c>
      <c r="P2" s="47"/>
    </row>
    <row r="3" spans="1:16" x14ac:dyDescent="0.25">
      <c r="A3" s="53" t="s">
        <v>225</v>
      </c>
      <c r="B3" s="54" t="s">
        <v>0</v>
      </c>
      <c r="C3" s="54" t="s">
        <v>17</v>
      </c>
      <c r="D3" s="55" t="s">
        <v>0</v>
      </c>
      <c r="E3" s="55" t="s">
        <v>0</v>
      </c>
      <c r="F3" s="55" t="s">
        <v>0</v>
      </c>
      <c r="G3" s="55" t="s">
        <v>0</v>
      </c>
      <c r="H3" s="54" t="s">
        <v>226</v>
      </c>
      <c r="I3" s="54" t="s">
        <v>227</v>
      </c>
      <c r="J3" s="56" t="s">
        <v>228</v>
      </c>
      <c r="K3" s="54" t="s">
        <v>229</v>
      </c>
      <c r="L3" s="54" t="s">
        <v>230</v>
      </c>
      <c r="M3" s="56" t="s">
        <v>231</v>
      </c>
      <c r="N3" s="52" t="s">
        <v>232</v>
      </c>
      <c r="O3" s="52" t="s">
        <v>233</v>
      </c>
      <c r="P3" s="47"/>
    </row>
    <row r="4" spans="1:16" ht="42" customHeight="1" x14ac:dyDescent="0.25">
      <c r="A4" s="131" t="s">
        <v>189</v>
      </c>
      <c r="B4" s="133" t="s">
        <v>190</v>
      </c>
      <c r="C4" s="57" t="s">
        <v>191</v>
      </c>
      <c r="D4" s="58" t="s">
        <v>192</v>
      </c>
      <c r="E4" s="58" t="s">
        <v>114</v>
      </c>
      <c r="F4" s="58" t="s">
        <v>197</v>
      </c>
      <c r="G4" s="58" t="s">
        <v>115</v>
      </c>
      <c r="H4" s="57" t="s">
        <v>234</v>
      </c>
      <c r="I4" s="58" t="s">
        <v>235</v>
      </c>
      <c r="J4" s="59" t="s">
        <v>236</v>
      </c>
      <c r="K4" s="60" t="s">
        <v>237</v>
      </c>
      <c r="L4" s="52" t="s">
        <v>238</v>
      </c>
      <c r="M4" s="61" t="s">
        <v>239</v>
      </c>
      <c r="N4" s="62" t="s">
        <v>240</v>
      </c>
      <c r="O4" s="63" t="s">
        <v>241</v>
      </c>
      <c r="P4" s="47"/>
    </row>
    <row r="5" spans="1:16" ht="51.75" customHeight="1" x14ac:dyDescent="0.25">
      <c r="A5" s="131"/>
      <c r="B5" s="133"/>
      <c r="C5" s="57" t="s">
        <v>191</v>
      </c>
      <c r="D5" s="58" t="s">
        <v>194</v>
      </c>
      <c r="E5" s="58" t="s">
        <v>149</v>
      </c>
      <c r="F5" s="58" t="s">
        <v>195</v>
      </c>
      <c r="G5" s="58" t="s">
        <v>115</v>
      </c>
      <c r="H5" s="64" t="s">
        <v>242</v>
      </c>
      <c r="I5" s="64" t="s">
        <v>242</v>
      </c>
      <c r="J5" s="61" t="s">
        <v>243</v>
      </c>
      <c r="K5" s="60" t="s">
        <v>244</v>
      </c>
      <c r="L5" s="52" t="s">
        <v>245</v>
      </c>
      <c r="M5" s="61" t="s">
        <v>246</v>
      </c>
      <c r="N5" s="60" t="s">
        <v>247</v>
      </c>
      <c r="O5" s="63" t="s">
        <v>248</v>
      </c>
      <c r="P5" s="47"/>
    </row>
    <row r="6" spans="1:16" ht="36" customHeight="1" x14ac:dyDescent="0.25">
      <c r="A6" s="131"/>
      <c r="B6" s="133"/>
      <c r="C6" s="57" t="s">
        <v>191</v>
      </c>
      <c r="D6" s="58" t="s">
        <v>249</v>
      </c>
      <c r="E6" s="58" t="s">
        <v>250</v>
      </c>
      <c r="F6" s="58" t="s">
        <v>251</v>
      </c>
      <c r="G6" s="58" t="s">
        <v>115</v>
      </c>
      <c r="H6" s="58" t="s">
        <v>0</v>
      </c>
      <c r="I6" s="58" t="s">
        <v>0</v>
      </c>
      <c r="J6" s="61" t="s">
        <v>252</v>
      </c>
      <c r="K6" s="60" t="s">
        <v>0</v>
      </c>
      <c r="L6" s="52" t="s">
        <v>253</v>
      </c>
      <c r="M6" s="61" t="s">
        <v>254</v>
      </c>
      <c r="N6" s="60" t="s">
        <v>252</v>
      </c>
      <c r="O6" s="63" t="s">
        <v>255</v>
      </c>
      <c r="P6" s="47"/>
    </row>
    <row r="7" spans="1:16" ht="44.25" customHeight="1" x14ac:dyDescent="0.25">
      <c r="A7" s="131"/>
      <c r="B7" s="133"/>
      <c r="C7" s="57" t="s">
        <v>191</v>
      </c>
      <c r="D7" s="58" t="s">
        <v>196</v>
      </c>
      <c r="E7" s="58" t="s">
        <v>114</v>
      </c>
      <c r="F7" s="58" t="s">
        <v>197</v>
      </c>
      <c r="G7" s="58" t="s">
        <v>115</v>
      </c>
      <c r="H7" s="58" t="s">
        <v>256</v>
      </c>
      <c r="I7" s="58" t="s">
        <v>256</v>
      </c>
      <c r="J7" s="61" t="s">
        <v>257</v>
      </c>
      <c r="K7" s="60" t="s">
        <v>258</v>
      </c>
      <c r="L7" s="52" t="s">
        <v>259</v>
      </c>
      <c r="M7" s="61" t="s">
        <v>260</v>
      </c>
      <c r="N7" s="60" t="s">
        <v>252</v>
      </c>
      <c r="O7" s="63" t="s">
        <v>0</v>
      </c>
      <c r="P7" s="47"/>
    </row>
    <row r="8" spans="1:16" ht="36" customHeight="1" x14ac:dyDescent="0.25">
      <c r="A8" s="131"/>
      <c r="B8" s="133"/>
      <c r="C8" s="57" t="s">
        <v>191</v>
      </c>
      <c r="D8" s="58" t="s">
        <v>198</v>
      </c>
      <c r="E8" s="58" t="s">
        <v>199</v>
      </c>
      <c r="F8" s="58" t="s">
        <v>115</v>
      </c>
      <c r="G8" s="58" t="s">
        <v>198</v>
      </c>
      <c r="H8" s="58" t="s">
        <v>261</v>
      </c>
      <c r="I8" s="58" t="s">
        <v>261</v>
      </c>
      <c r="J8" s="61" t="s">
        <v>262</v>
      </c>
      <c r="K8" s="60" t="s">
        <v>0</v>
      </c>
      <c r="L8" s="52" t="s">
        <v>263</v>
      </c>
      <c r="M8" s="61" t="s">
        <v>264</v>
      </c>
      <c r="N8" s="62" t="s">
        <v>265</v>
      </c>
      <c r="O8" s="63" t="s">
        <v>266</v>
      </c>
      <c r="P8" s="47"/>
    </row>
    <row r="9" spans="1:16" ht="48" customHeight="1" x14ac:dyDescent="0.25">
      <c r="A9" s="131"/>
      <c r="B9" s="125"/>
      <c r="C9" s="65" t="s">
        <v>191</v>
      </c>
      <c r="D9" s="66" t="s">
        <v>267</v>
      </c>
      <c r="E9" s="66" t="s">
        <v>114</v>
      </c>
      <c r="F9" s="66" t="s">
        <v>197</v>
      </c>
      <c r="G9" s="66" t="s">
        <v>115</v>
      </c>
      <c r="H9" s="66" t="s">
        <v>0</v>
      </c>
      <c r="I9" s="66" t="s">
        <v>0</v>
      </c>
      <c r="J9" s="67" t="s">
        <v>252</v>
      </c>
      <c r="K9" s="68" t="s">
        <v>0</v>
      </c>
      <c r="L9" s="69" t="s">
        <v>0</v>
      </c>
      <c r="M9" s="67" t="s">
        <v>254</v>
      </c>
      <c r="N9" s="68" t="s">
        <v>252</v>
      </c>
      <c r="O9" s="70" t="s">
        <v>268</v>
      </c>
      <c r="P9" s="47"/>
    </row>
    <row r="10" spans="1:16" ht="39" x14ac:dyDescent="0.25">
      <c r="A10" s="131"/>
      <c r="B10" s="124" t="s">
        <v>200</v>
      </c>
      <c r="C10" s="57" t="s">
        <v>191</v>
      </c>
      <c r="D10" s="58" t="s">
        <v>201</v>
      </c>
      <c r="E10" s="58" t="s">
        <v>202</v>
      </c>
      <c r="F10" s="58" t="s">
        <v>203</v>
      </c>
      <c r="G10" s="58" t="s">
        <v>115</v>
      </c>
      <c r="H10" s="58" t="s">
        <v>269</v>
      </c>
      <c r="I10" s="58" t="s">
        <v>270</v>
      </c>
      <c r="J10" s="61" t="s">
        <v>271</v>
      </c>
      <c r="K10" s="60" t="s">
        <v>272</v>
      </c>
      <c r="L10" s="52" t="s">
        <v>273</v>
      </c>
      <c r="M10" s="61" t="s">
        <v>274</v>
      </c>
      <c r="N10" s="60" t="s">
        <v>275</v>
      </c>
      <c r="O10" s="63" t="s">
        <v>276</v>
      </c>
      <c r="P10" s="47"/>
    </row>
    <row r="11" spans="1:16" ht="15" customHeight="1" x14ac:dyDescent="0.25">
      <c r="A11" s="131"/>
      <c r="B11" s="133"/>
      <c r="C11" s="57" t="s">
        <v>191</v>
      </c>
      <c r="D11" s="58" t="s">
        <v>141</v>
      </c>
      <c r="E11" s="58" t="s">
        <v>136</v>
      </c>
      <c r="F11" s="58" t="s">
        <v>204</v>
      </c>
      <c r="G11" s="58" t="s">
        <v>115</v>
      </c>
      <c r="H11" s="71" t="s">
        <v>277</v>
      </c>
      <c r="I11" s="71" t="s">
        <v>278</v>
      </c>
      <c r="J11" s="61" t="s">
        <v>279</v>
      </c>
      <c r="K11" s="72" t="s">
        <v>280</v>
      </c>
      <c r="L11" s="73" t="s">
        <v>281</v>
      </c>
      <c r="M11" s="61" t="s">
        <v>282</v>
      </c>
      <c r="N11" s="62" t="s">
        <v>283</v>
      </c>
      <c r="O11" s="122" t="s">
        <v>284</v>
      </c>
      <c r="P11" s="47"/>
    </row>
    <row r="12" spans="1:16" ht="60" customHeight="1" x14ac:dyDescent="0.25">
      <c r="A12" s="131"/>
      <c r="B12" s="133"/>
      <c r="C12" s="57" t="s">
        <v>191</v>
      </c>
      <c r="D12" s="58" t="s">
        <v>205</v>
      </c>
      <c r="E12" s="58" t="s">
        <v>136</v>
      </c>
      <c r="F12" s="58" t="s">
        <v>206</v>
      </c>
      <c r="G12" s="58" t="s">
        <v>115</v>
      </c>
      <c r="H12" s="71" t="s">
        <v>285</v>
      </c>
      <c r="I12" s="71" t="s">
        <v>286</v>
      </c>
      <c r="J12" s="61" t="s">
        <v>257</v>
      </c>
      <c r="K12" s="72" t="s">
        <v>287</v>
      </c>
      <c r="L12" s="73" t="s">
        <v>288</v>
      </c>
      <c r="M12" s="61" t="s">
        <v>289</v>
      </c>
      <c r="N12" s="62" t="s">
        <v>290</v>
      </c>
      <c r="O12" s="122"/>
      <c r="P12" s="47"/>
    </row>
    <row r="13" spans="1:16" ht="60" customHeight="1" x14ac:dyDescent="0.25">
      <c r="A13" s="131"/>
      <c r="B13" s="133"/>
      <c r="C13" s="57" t="s">
        <v>191</v>
      </c>
      <c r="D13" s="58" t="s">
        <v>42</v>
      </c>
      <c r="E13" s="58" t="s">
        <v>136</v>
      </c>
      <c r="F13" s="58" t="s">
        <v>207</v>
      </c>
      <c r="G13" s="58" t="s">
        <v>115</v>
      </c>
      <c r="H13" s="71" t="s">
        <v>291</v>
      </c>
      <c r="I13" s="71" t="s">
        <v>292</v>
      </c>
      <c r="J13" s="61" t="s">
        <v>293</v>
      </c>
      <c r="K13" s="72" t="s">
        <v>294</v>
      </c>
      <c r="L13" s="73" t="s">
        <v>295</v>
      </c>
      <c r="M13" s="61" t="s">
        <v>296</v>
      </c>
      <c r="N13" s="62" t="s">
        <v>297</v>
      </c>
      <c r="O13" s="122"/>
      <c r="P13" s="47"/>
    </row>
    <row r="14" spans="1:16" ht="36" customHeight="1" x14ac:dyDescent="0.25">
      <c r="A14" s="131"/>
      <c r="B14" s="125"/>
      <c r="C14" s="57" t="s">
        <v>191</v>
      </c>
      <c r="D14" s="58" t="s">
        <v>178</v>
      </c>
      <c r="E14" s="58" t="s">
        <v>136</v>
      </c>
      <c r="F14" s="58" t="s">
        <v>208</v>
      </c>
      <c r="G14" s="58" t="s">
        <v>115</v>
      </c>
      <c r="H14" s="71" t="s">
        <v>298</v>
      </c>
      <c r="I14" s="71" t="s">
        <v>299</v>
      </c>
      <c r="J14" s="61" t="s">
        <v>300</v>
      </c>
      <c r="K14" s="72" t="s">
        <v>301</v>
      </c>
      <c r="L14" s="73" t="s">
        <v>302</v>
      </c>
      <c r="M14" s="61" t="s">
        <v>303</v>
      </c>
      <c r="N14" s="62" t="s">
        <v>304</v>
      </c>
      <c r="O14" s="123"/>
      <c r="P14" s="47"/>
    </row>
    <row r="15" spans="1:16" ht="53.25" customHeight="1" x14ac:dyDescent="0.25">
      <c r="A15" s="131"/>
      <c r="B15" s="124" t="s">
        <v>209</v>
      </c>
      <c r="C15" s="57" t="s">
        <v>191</v>
      </c>
      <c r="D15" s="58" t="s">
        <v>143</v>
      </c>
      <c r="E15" s="58" t="s">
        <v>184</v>
      </c>
      <c r="F15" s="58" t="s">
        <v>210</v>
      </c>
      <c r="G15" s="58" t="s">
        <v>115</v>
      </c>
      <c r="H15" s="71" t="s">
        <v>305</v>
      </c>
      <c r="I15" s="71" t="s">
        <v>306</v>
      </c>
      <c r="J15" s="61" t="s">
        <v>307</v>
      </c>
      <c r="K15" s="72" t="s">
        <v>308</v>
      </c>
      <c r="L15" s="73" t="s">
        <v>309</v>
      </c>
      <c r="M15" s="61" t="s">
        <v>310</v>
      </c>
      <c r="N15" s="62" t="s">
        <v>311</v>
      </c>
      <c r="O15" s="74" t="s">
        <v>312</v>
      </c>
      <c r="P15" s="47"/>
    </row>
    <row r="16" spans="1:16" ht="36" customHeight="1" x14ac:dyDescent="0.25">
      <c r="A16" s="132"/>
      <c r="B16" s="125"/>
      <c r="C16" s="75" t="s">
        <v>47</v>
      </c>
      <c r="D16" s="76" t="s">
        <v>211</v>
      </c>
      <c r="E16" s="76" t="s">
        <v>106</v>
      </c>
      <c r="F16" s="76" t="s">
        <v>0</v>
      </c>
      <c r="G16" s="76" t="s">
        <v>115</v>
      </c>
      <c r="H16" s="76" t="s">
        <v>313</v>
      </c>
      <c r="I16" s="76" t="s">
        <v>314</v>
      </c>
      <c r="J16" s="77" t="s">
        <v>315</v>
      </c>
      <c r="K16" s="75" t="s">
        <v>316</v>
      </c>
      <c r="L16" s="76" t="s">
        <v>317</v>
      </c>
      <c r="M16" s="77" t="s">
        <v>318</v>
      </c>
      <c r="N16" s="78" t="s">
        <v>319</v>
      </c>
      <c r="O16" s="79" t="s">
        <v>320</v>
      </c>
      <c r="P16" s="47"/>
    </row>
    <row r="17" spans="1:16" x14ac:dyDescent="0.25">
      <c r="A17" s="47"/>
      <c r="B17" s="47"/>
      <c r="C17" s="47"/>
      <c r="D17" s="47"/>
      <c r="E17" s="47"/>
      <c r="F17" s="47"/>
      <c r="G17" s="47"/>
      <c r="H17" s="80" t="s">
        <v>321</v>
      </c>
      <c r="I17" s="81" t="s">
        <v>322</v>
      </c>
      <c r="J17" s="56" t="s">
        <v>323</v>
      </c>
      <c r="K17" s="81" t="s">
        <v>324</v>
      </c>
      <c r="L17" s="81" t="s">
        <v>325</v>
      </c>
      <c r="M17" s="56" t="s">
        <v>326</v>
      </c>
      <c r="N17" s="82" t="s">
        <v>319</v>
      </c>
      <c r="O17" s="52" t="s">
        <v>0</v>
      </c>
      <c r="P17" s="47"/>
    </row>
    <row r="18" spans="1:16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</row>
    <row r="19" spans="1:16" x14ac:dyDescent="0.25">
      <c r="A19" s="47"/>
      <c r="B19" s="47"/>
      <c r="C19" s="47"/>
      <c r="D19" s="47"/>
      <c r="E19" s="47"/>
      <c r="F19" s="47"/>
      <c r="G19" s="47"/>
      <c r="H19" s="47" t="s">
        <v>327</v>
      </c>
      <c r="I19" s="83" t="s">
        <v>328</v>
      </c>
      <c r="J19" s="47"/>
      <c r="K19" s="47" t="s">
        <v>327</v>
      </c>
      <c r="L19" s="84">
        <v>12955.41</v>
      </c>
      <c r="M19" s="47" t="s">
        <v>329</v>
      </c>
      <c r="N19" s="47"/>
      <c r="O19" s="47"/>
      <c r="P19" s="47"/>
    </row>
    <row r="20" spans="1:16" x14ac:dyDescent="0.25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</row>
    <row r="22" spans="1:16" x14ac:dyDescent="0.25">
      <c r="N22">
        <v>393391</v>
      </c>
    </row>
    <row r="23" spans="1:16" ht="48.75" customHeight="1" x14ac:dyDescent="0.25">
      <c r="N23">
        <v>36600</v>
      </c>
    </row>
    <row r="24" spans="1:16" x14ac:dyDescent="0.25">
      <c r="N24">
        <v>31500</v>
      </c>
    </row>
    <row r="25" spans="1:16" x14ac:dyDescent="0.25">
      <c r="N25">
        <v>5000</v>
      </c>
    </row>
    <row r="26" spans="1:16" x14ac:dyDescent="0.25">
      <c r="N26">
        <v>7000</v>
      </c>
    </row>
    <row r="27" spans="1:16" x14ac:dyDescent="0.25">
      <c r="N27">
        <v>12955</v>
      </c>
    </row>
    <row r="28" spans="1:16" x14ac:dyDescent="0.25">
      <c r="N28">
        <v>10172</v>
      </c>
    </row>
    <row r="29" spans="1:16" x14ac:dyDescent="0.25">
      <c r="N29">
        <v>39730</v>
      </c>
    </row>
    <row r="30" spans="1:16" x14ac:dyDescent="0.25">
      <c r="N30">
        <f>SUM(N22:N29)</f>
        <v>536348</v>
      </c>
    </row>
  </sheetData>
  <mergeCells count="7">
    <mergeCell ref="O11:O14"/>
    <mergeCell ref="B15:B16"/>
    <mergeCell ref="H1:J1"/>
    <mergeCell ref="K1:M1"/>
    <mergeCell ref="A4:A16"/>
    <mergeCell ref="B4:B9"/>
    <mergeCell ref="B10:B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B1B72-6D83-4773-A84A-2FA0D7825659}">
  <dimension ref="B3:E43"/>
  <sheetViews>
    <sheetView topLeftCell="A10" workbookViewId="0">
      <selection activeCell="E47" sqref="E47"/>
    </sheetView>
  </sheetViews>
  <sheetFormatPr baseColWidth="10" defaultRowHeight="15" x14ac:dyDescent="0.25"/>
  <cols>
    <col min="2" max="2" width="13.5703125" customWidth="1"/>
    <col min="3" max="3" width="21.42578125" bestFit="1" customWidth="1"/>
    <col min="4" max="4" width="23.85546875" bestFit="1" customWidth="1"/>
    <col min="5" max="6" width="25" bestFit="1" customWidth="1"/>
  </cols>
  <sheetData>
    <row r="3" spans="2:5" x14ac:dyDescent="0.25">
      <c r="B3" s="92" t="s">
        <v>331</v>
      </c>
      <c r="C3" s="92" t="s">
        <v>9</v>
      </c>
      <c r="D3" t="s">
        <v>334</v>
      </c>
      <c r="E3" t="s">
        <v>335</v>
      </c>
    </row>
    <row r="4" spans="2:5" x14ac:dyDescent="0.25">
      <c r="B4">
        <v>2.1</v>
      </c>
      <c r="C4" t="s">
        <v>149</v>
      </c>
      <c r="D4" s="93"/>
      <c r="E4" s="93">
        <v>15000</v>
      </c>
    </row>
    <row r="5" spans="2:5" x14ac:dyDescent="0.25">
      <c r="C5" t="s">
        <v>114</v>
      </c>
      <c r="D5" s="93">
        <v>21371.900796714079</v>
      </c>
      <c r="E5" s="93">
        <v>75540.61323288476</v>
      </c>
    </row>
    <row r="6" spans="2:5" x14ac:dyDescent="0.25">
      <c r="C6" t="s">
        <v>136</v>
      </c>
      <c r="D6" s="93">
        <v>1620</v>
      </c>
      <c r="E6" s="93">
        <v>15965.09</v>
      </c>
    </row>
    <row r="7" spans="2:5" x14ac:dyDescent="0.25">
      <c r="C7" t="s">
        <v>121</v>
      </c>
      <c r="D7" s="93">
        <v>7000</v>
      </c>
      <c r="E7" s="93">
        <v>8000</v>
      </c>
    </row>
    <row r="8" spans="2:5" x14ac:dyDescent="0.25">
      <c r="C8" t="s">
        <v>132</v>
      </c>
      <c r="D8" s="93"/>
      <c r="E8" s="93">
        <v>5000</v>
      </c>
    </row>
    <row r="9" spans="2:5" x14ac:dyDescent="0.25">
      <c r="C9" t="s">
        <v>159</v>
      </c>
      <c r="D9" s="93">
        <v>1200</v>
      </c>
      <c r="E9" s="93">
        <v>3600</v>
      </c>
    </row>
    <row r="10" spans="2:5" x14ac:dyDescent="0.25">
      <c r="C10" t="s">
        <v>161</v>
      </c>
      <c r="D10" s="93">
        <v>300</v>
      </c>
      <c r="E10" s="93">
        <v>900</v>
      </c>
    </row>
    <row r="11" spans="2:5" x14ac:dyDescent="0.25">
      <c r="C11" t="s">
        <v>128</v>
      </c>
      <c r="D11" s="93">
        <v>11368</v>
      </c>
      <c r="E11" s="93">
        <v>45472</v>
      </c>
    </row>
    <row r="12" spans="2:5" x14ac:dyDescent="0.25">
      <c r="C12" t="s">
        <v>117</v>
      </c>
      <c r="D12" s="93">
        <v>1750</v>
      </c>
      <c r="E12" s="93"/>
    </row>
    <row r="13" spans="2:5" x14ac:dyDescent="0.25">
      <c r="C13" t="s">
        <v>157</v>
      </c>
      <c r="D13" s="93"/>
      <c r="E13" s="93">
        <v>2100</v>
      </c>
    </row>
    <row r="14" spans="2:5" x14ac:dyDescent="0.25">
      <c r="C14" t="s">
        <v>144</v>
      </c>
      <c r="D14" s="93">
        <v>2200</v>
      </c>
      <c r="E14" s="93">
        <v>2500</v>
      </c>
    </row>
    <row r="15" spans="2:5" x14ac:dyDescent="0.25">
      <c r="B15">
        <v>2.2000000000000002</v>
      </c>
      <c r="C15" t="s">
        <v>149</v>
      </c>
      <c r="D15" s="93"/>
      <c r="E15" s="93">
        <v>15000</v>
      </c>
    </row>
    <row r="16" spans="2:5" x14ac:dyDescent="0.25">
      <c r="C16" t="s">
        <v>114</v>
      </c>
      <c r="D16" s="93">
        <v>26477.024070021882</v>
      </c>
      <c r="E16" s="93">
        <v>67561.938876732311</v>
      </c>
    </row>
    <row r="17" spans="2:5" x14ac:dyDescent="0.25">
      <c r="C17" t="s">
        <v>136</v>
      </c>
      <c r="D17" s="93"/>
      <c r="E17" s="93">
        <v>13964.67380014588</v>
      </c>
    </row>
    <row r="18" spans="2:5" x14ac:dyDescent="0.25">
      <c r="C18" t="s">
        <v>128</v>
      </c>
      <c r="D18" s="93">
        <v>5000</v>
      </c>
      <c r="E18" s="93">
        <v>25000</v>
      </c>
    </row>
    <row r="19" spans="2:5" x14ac:dyDescent="0.25">
      <c r="C19" t="s">
        <v>117</v>
      </c>
      <c r="D19" s="93">
        <v>10000</v>
      </c>
      <c r="E19" s="93">
        <v>4500</v>
      </c>
    </row>
    <row r="20" spans="2:5" x14ac:dyDescent="0.25">
      <c r="C20" t="s">
        <v>180</v>
      </c>
      <c r="D20" s="93"/>
      <c r="E20" s="93">
        <v>4000</v>
      </c>
    </row>
    <row r="21" spans="2:5" x14ac:dyDescent="0.25">
      <c r="C21" t="s">
        <v>184</v>
      </c>
      <c r="D21" s="93"/>
      <c r="E21" s="93">
        <v>1000</v>
      </c>
    </row>
    <row r="22" spans="2:5" x14ac:dyDescent="0.25">
      <c r="B22">
        <v>2.2999999999999998</v>
      </c>
      <c r="C22" t="s">
        <v>149</v>
      </c>
      <c r="D22" s="93">
        <v>8100</v>
      </c>
      <c r="E22" s="93">
        <v>28500</v>
      </c>
    </row>
    <row r="23" spans="2:5" x14ac:dyDescent="0.25">
      <c r="C23" t="s">
        <v>114</v>
      </c>
      <c r="D23" s="93">
        <v>3500</v>
      </c>
      <c r="E23" s="93">
        <v>8500</v>
      </c>
    </row>
    <row r="24" spans="2:5" x14ac:dyDescent="0.25">
      <c r="C24" t="s">
        <v>202</v>
      </c>
      <c r="D24" s="93">
        <v>10500</v>
      </c>
      <c r="E24" s="93">
        <v>21000</v>
      </c>
    </row>
    <row r="25" spans="2:5" x14ac:dyDescent="0.25">
      <c r="C25" t="s">
        <v>136</v>
      </c>
      <c r="D25" s="93">
        <v>5013.87</v>
      </c>
      <c r="E25" s="93">
        <v>5013.87</v>
      </c>
    </row>
    <row r="26" spans="2:5" x14ac:dyDescent="0.25">
      <c r="C26" t="s">
        <v>106</v>
      </c>
      <c r="D26" s="93">
        <v>9312.063589338879</v>
      </c>
      <c r="E26" s="93">
        <v>30417.449272781032</v>
      </c>
    </row>
    <row r="27" spans="2:5" x14ac:dyDescent="0.25">
      <c r="C27" t="s">
        <v>184</v>
      </c>
      <c r="D27" s="93">
        <v>1000</v>
      </c>
      <c r="E27" s="93">
        <v>1927.67</v>
      </c>
    </row>
    <row r="28" spans="2:5" x14ac:dyDescent="0.25">
      <c r="C28" t="s">
        <v>336</v>
      </c>
      <c r="D28" s="93">
        <v>0</v>
      </c>
      <c r="E28" s="93">
        <v>10172.26</v>
      </c>
    </row>
    <row r="29" spans="2:5" x14ac:dyDescent="0.25">
      <c r="B29" t="s">
        <v>333</v>
      </c>
      <c r="D29" s="93">
        <v>125712.85845607484</v>
      </c>
      <c r="E29" s="93">
        <v>410635.56518254394</v>
      </c>
    </row>
    <row r="31" spans="2:5" x14ac:dyDescent="0.25">
      <c r="E31" s="94">
        <f>+GETPIVOTDATA("Suma de Monto USD 2024",$B$3)+GETPIVOTDATA("Suma de MONTO USD 2025",$B$3)</f>
        <v>536348.42363861878</v>
      </c>
    </row>
    <row r="36" spans="2:5" x14ac:dyDescent="0.25">
      <c r="B36" s="92" t="s">
        <v>331</v>
      </c>
      <c r="C36" s="92" t="s">
        <v>7</v>
      </c>
      <c r="D36" t="s">
        <v>334</v>
      </c>
      <c r="E36" t="s">
        <v>335</v>
      </c>
    </row>
    <row r="37" spans="2:5" x14ac:dyDescent="0.25">
      <c r="B37">
        <v>2.1</v>
      </c>
      <c r="C37" t="s">
        <v>17</v>
      </c>
      <c r="D37" s="93">
        <v>35441.900796714079</v>
      </c>
      <c r="E37" s="93">
        <v>128605.70323288476</v>
      </c>
    </row>
    <row r="38" spans="2:5" x14ac:dyDescent="0.25">
      <c r="C38" t="s">
        <v>126</v>
      </c>
      <c r="D38" s="93">
        <v>11368</v>
      </c>
      <c r="E38" s="93">
        <v>45472</v>
      </c>
    </row>
    <row r="39" spans="2:5" x14ac:dyDescent="0.25">
      <c r="B39">
        <v>2.2000000000000002</v>
      </c>
      <c r="C39" t="s">
        <v>17</v>
      </c>
      <c r="D39" s="93">
        <v>36477.024070021886</v>
      </c>
      <c r="E39" s="93">
        <v>106026.6126768782</v>
      </c>
    </row>
    <row r="40" spans="2:5" x14ac:dyDescent="0.25">
      <c r="C40" t="s">
        <v>126</v>
      </c>
      <c r="D40" s="93">
        <v>5000</v>
      </c>
      <c r="E40" s="93">
        <v>25000</v>
      </c>
    </row>
    <row r="41" spans="2:5" x14ac:dyDescent="0.25">
      <c r="B41">
        <v>2.2999999999999998</v>
      </c>
      <c r="C41" t="s">
        <v>47</v>
      </c>
      <c r="D41" s="93">
        <v>9312.063589338879</v>
      </c>
      <c r="E41" s="93">
        <v>30417.449272781032</v>
      </c>
    </row>
    <row r="42" spans="2:5" x14ac:dyDescent="0.25">
      <c r="C42" t="s">
        <v>191</v>
      </c>
      <c r="D42" s="93">
        <v>28113.87</v>
      </c>
      <c r="E42" s="93">
        <v>75113.8</v>
      </c>
    </row>
    <row r="43" spans="2:5" x14ac:dyDescent="0.25">
      <c r="B43" t="s">
        <v>333</v>
      </c>
      <c r="D43" s="93">
        <v>125712.85845607484</v>
      </c>
      <c r="E43" s="93">
        <v>410635.565182544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91d5986-7c29-4ed1-8a54-b8fb378ed474" xsi:nil="true"/>
    <lcf76f155ced4ddcb4097134ff3c332f xmlns="d9cf0e28-81d2-4dc7-8b10-820d80ed680d">
      <Terms xmlns="http://schemas.microsoft.com/office/infopath/2007/PartnerControls"/>
    </lcf76f155ced4ddcb4097134ff3c332f>
    <OfficeCountry xmlns="d9cf0e28-81d2-4dc7-8b10-820d80ed680d">B0486 - Bolivia - La Paz</OfficeCountry>
    <DocumentStatus xmlns="d9cf0e28-81d2-4dc7-8b10-820d80ed680d">Approved</DocumentStatus>
    <DocCoverageEndDate xmlns="d9cf0e28-81d2-4dc7-8b10-820d80ed680d">2024-12-31T05:00:00+00:00</DocCoverageEndDate>
    <FunctionalArea xmlns="d9cf0e28-81d2-4dc7-8b10-820d80ed680d">Programme and Project</FunctionalArea>
    <FileNameDescription xmlns="d9cf0e28-81d2-4dc7-8b10-820d80ed680d">IWP 2023-2025</FileNameDescription>
    <ProjectNumber xmlns="d9cf0e28-81d2-4dc7-8b10-820d80ed680d">01001079</ProjectNumber>
    <DocumentType xmlns="d9cf0e28-81d2-4dc7-8b10-820d80ed680d">Annual/Multi-year Workplan</DocumentType>
    <Language xmlns="d9cf0e28-81d2-4dc7-8b10-820d80ed680d">Spanish</Language>
    <AuthorName xmlns="d9cf0e28-81d2-4dc7-8b10-820d80ed680d">UNDP</AuthorName>
    <DocumentCategory xmlns="d9cf0e28-81d2-4dc7-8b10-820d80ed680d">Project</DocumentCategory>
    <OperatingUnit xmlns="d9cf0e28-81d2-4dc7-8b10-820d80ed680d">UNDP-BOL</OperatingUnit>
    <FocusArea xmlns="d9cf0e28-81d2-4dc7-8b10-820d80ed680d">Environment and Energy</FocusArea>
    <DocCoverageStartDate xmlns="d9cf0e28-81d2-4dc7-8b10-820d80ed680d">2023-01-01T05:00:00+00:00</DocCoverageStartDate>
    <FileClassificationMode xmlns="d9cf0e28-81d2-4dc7-8b10-820d80ed680d">Public</FileClassificationMode>
    <OutputNumber xmlns="d9cf0e28-81d2-4dc7-8b10-820d80ed680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9" ma:contentTypeDescription="Create a new document." ma:contentTypeScope="" ma:versionID="7756ab31655b06bf8e0fcba8adbbff5c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27b71a969902f2a26b14ce6b28c5feb5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dexed="true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AF0EA7-54E5-43F5-B2E7-1D1E359DB2D8}">
  <ds:schemaRefs>
    <ds:schemaRef ds:uri="http://schemas.microsoft.com/office/2006/metadata/properties"/>
    <ds:schemaRef ds:uri="http://schemas.microsoft.com/office/infopath/2007/PartnerControls"/>
    <ds:schemaRef ds:uri="bbb547be-d203-4736-91ed-8afb1736679e"/>
    <ds:schemaRef ds:uri="9c18af5d-0509-4137-b0a8-cc08658a9e3f"/>
  </ds:schemaRefs>
</ds:datastoreItem>
</file>

<file path=customXml/itemProps2.xml><?xml version="1.0" encoding="utf-8"?>
<ds:datastoreItem xmlns:ds="http://schemas.openxmlformats.org/officeDocument/2006/customXml" ds:itemID="{101EC7E1-6D7A-479A-81C9-9F79B59D06E4}"/>
</file>

<file path=customXml/itemProps3.xml><?xml version="1.0" encoding="utf-8"?>
<ds:datastoreItem xmlns:ds="http://schemas.openxmlformats.org/officeDocument/2006/customXml" ds:itemID="{C1442777-493E-40BF-A2A7-C7A54B99719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Ajustado AECID _10Oct24 JC</vt:lpstr>
      <vt:lpstr>Comparacion Prese vs propues </vt:lpstr>
      <vt:lpstr>Tablas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IWP 2023-2025</dc:title>
  <dc:subject/>
  <dc:creator>Dorys Mendez</dc:creator>
  <cp:keywords/>
  <dc:description/>
  <cp:lastModifiedBy>Gabriela Stephany Reyes Monzon</cp:lastModifiedBy>
  <cp:revision/>
  <dcterms:created xsi:type="dcterms:W3CDTF">2023-08-14T13:50:31Z</dcterms:created>
  <dcterms:modified xsi:type="dcterms:W3CDTF">2025-01-22T13:15:50Z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  <property fmtid="{D5CDD505-2E9C-101B-9397-08002B2CF9AE}" pid="3" name="MediaServiceImageTags">
    <vt:lpwstr/>
  </property>
</Properties>
</file>